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Proyectos 01\Desktop\"/>
    </mc:Choice>
  </mc:AlternateContent>
  <xr:revisionPtr revIDLastSave="0" documentId="13_ncr:1_{9C9B92BA-5AAB-43E7-BD28-9767FF03C8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AISMUN" sheetId="1" r:id="rId1"/>
  </sheets>
  <definedNames>
    <definedName name="_xlnm._FilterDatabase" localSheetId="0" hidden="1">FAISMUN!$A$2:$EL$129</definedName>
    <definedName name="_xlnm.Print_Area" localSheetId="0">FAISMUN!$R$117:$W$124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3" i="1" l="1"/>
  <c r="M113" i="1"/>
  <c r="H113" i="1"/>
  <c r="K111" i="1"/>
  <c r="J111" i="1"/>
  <c r="K96" i="1"/>
  <c r="J92" i="1"/>
  <c r="K9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22" i="1"/>
  <c r="K110" i="1"/>
  <c r="K112" i="1"/>
  <c r="J123" i="1" l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22" i="1"/>
  <c r="L115" i="1"/>
  <c r="K93" i="1"/>
  <c r="K94" i="1" l="1"/>
  <c r="K109" i="1"/>
  <c r="A3" i="1"/>
  <c r="J108" i="1" l="1"/>
  <c r="K108" i="1"/>
  <c r="S121" i="1" l="1"/>
  <c r="H99" i="1"/>
  <c r="J99" i="1" s="1"/>
  <c r="J112" i="1"/>
  <c r="K91" i="1"/>
  <c r="J91" i="1"/>
  <c r="I91" i="1"/>
  <c r="K99" i="1" l="1"/>
  <c r="J110" i="1"/>
  <c r="M3" i="1"/>
  <c r="K106" i="1"/>
  <c r="J106" i="1"/>
  <c r="U124" i="1"/>
  <c r="S124" i="1"/>
  <c r="K98" i="1"/>
  <c r="J98" i="1"/>
  <c r="K97" i="1"/>
  <c r="J97" i="1"/>
  <c r="S118" i="1"/>
  <c r="S120" i="1" s="1"/>
  <c r="M89" i="1"/>
  <c r="U121" i="1" s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74" i="1"/>
  <c r="K104" i="1"/>
  <c r="J104" i="1"/>
  <c r="K103" i="1"/>
  <c r="J103" i="1"/>
  <c r="K102" i="1"/>
  <c r="J102" i="1"/>
  <c r="K101" i="1"/>
  <c r="J101" i="1"/>
  <c r="K100" i="1"/>
  <c r="J100" i="1"/>
  <c r="M57" i="1"/>
  <c r="M47" i="1"/>
  <c r="V121" i="1" l="1"/>
  <c r="M97" i="1"/>
  <c r="V124" i="1"/>
  <c r="U122" i="1"/>
  <c r="T120" i="1"/>
  <c r="M74" i="1"/>
  <c r="K39" i="1"/>
  <c r="K40" i="1"/>
  <c r="K41" i="1"/>
  <c r="K42" i="1"/>
  <c r="K43" i="1"/>
  <c r="K44" i="1"/>
  <c r="K45" i="1"/>
  <c r="K46" i="1"/>
  <c r="J39" i="1"/>
  <c r="J40" i="1"/>
  <c r="J41" i="1"/>
  <c r="J42" i="1"/>
  <c r="J43" i="1"/>
  <c r="J44" i="1"/>
  <c r="J45" i="1"/>
  <c r="J46" i="1"/>
  <c r="J38" i="1"/>
  <c r="K38" i="1"/>
  <c r="K37" i="1"/>
  <c r="J37" i="1"/>
  <c r="K15" i="1" l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14" i="1"/>
  <c r="K107" i="1"/>
  <c r="M100" i="1" s="1"/>
  <c r="N100" i="1" l="1"/>
  <c r="M114" i="1"/>
  <c r="N114" i="1" s="1"/>
  <c r="S122" i="1"/>
  <c r="V122" i="1" s="1"/>
  <c r="M59" i="1"/>
  <c r="M14" i="1"/>
  <c r="M37" i="1"/>
  <c r="C3" i="1"/>
  <c r="M115" i="1" l="1"/>
  <c r="U120" i="1"/>
  <c r="V120" i="1" s="1"/>
  <c r="N3" i="1"/>
  <c r="S119" i="1"/>
  <c r="T122" i="1"/>
  <c r="O3" i="1" l="1"/>
  <c r="U119" i="1"/>
  <c r="V119" i="1" s="1"/>
  <c r="N115" i="1"/>
  <c r="K115" i="1"/>
  <c r="T119" i="1"/>
  <c r="S115" i="1"/>
  <c r="T115" i="1" l="1"/>
  <c r="Q3" i="1" l="1"/>
  <c r="I118" i="1" s="1"/>
  <c r="O115" i="1" l="1"/>
</calcChain>
</file>

<file path=xl/sharedStrings.xml><?xml version="1.0" encoding="utf-8"?>
<sst xmlns="http://schemas.openxmlformats.org/spreadsheetml/2006/main" count="586" uniqueCount="231">
  <si>
    <t xml:space="preserve">FONDO DE APORTACIONES PARA LA INFRAESTRUCTURA SOCIAL MUNICIPAL </t>
  </si>
  <si>
    <t>INCIDENCIA</t>
  </si>
  <si>
    <t>MONTO MIN DIRECTO Y MAXIMO COMPLEMENTARIO</t>
  </si>
  <si>
    <t>RUBRO</t>
  </si>
  <si>
    <t xml:space="preserve">SUBCLASIFICACIÓN </t>
  </si>
  <si>
    <t>OBRA</t>
  </si>
  <si>
    <t xml:space="preserve">COMUNIDAD </t>
  </si>
  <si>
    <t xml:space="preserve">Monto Total </t>
  </si>
  <si>
    <t xml:space="preserve">APORTACION FEDERAL </t>
  </si>
  <si>
    <t xml:space="preserve">APORTACION ESTATAL </t>
  </si>
  <si>
    <t xml:space="preserve">APORTACION MUNICIPAL </t>
  </si>
  <si>
    <t xml:space="preserve">TOTAL POR SUBCLASIFICACIÓN </t>
  </si>
  <si>
    <t>TOTAL POR INDICENCIA</t>
  </si>
  <si>
    <t>TOTAL PROYECTADO</t>
  </si>
  <si>
    <t xml:space="preserve">DIRECTA </t>
  </si>
  <si>
    <t xml:space="preserve">URBANIZACION </t>
  </si>
  <si>
    <t xml:space="preserve">CAMINOS RURALES </t>
  </si>
  <si>
    <t>REHABILITACION DE CAMINO CAR. FED 57 LOS PIRULES + BERLLIN + CRUZ DE GRRO + PIEDRAS DE LUMBRE + LA LEONA .</t>
  </si>
  <si>
    <t>VARIAS</t>
  </si>
  <si>
    <t xml:space="preserve">REHABILITACION DE CAMINO  LOS DOLORES + SOLEDAD DEL MONTE + SN PEDRO DERRAMADERO + CARR 57 </t>
  </si>
  <si>
    <t>REHABILITACION  CAMINO RURAL   LA LUZ DE LA ESQUINA + PALMARITO + PROV. DEL SALITRE +  PROVIDENCIA +</t>
  </si>
  <si>
    <t xml:space="preserve"> CAMINO RURAL  PRINGON A CARR. 57 TRAMO FINAL EN EL MUNICIPIO DE SAN LUIS DE LA PAZ, GTO.</t>
  </si>
  <si>
    <t>PRINGON</t>
  </si>
  <si>
    <t xml:space="preserve">CAMINO A MESAS DE JESUS TRAMO A ENTRONQUE ACCESO A MESA DE PALOTES </t>
  </si>
  <si>
    <t>MESAS DE JESUS</t>
  </si>
  <si>
    <t>REHABILITACIÓN DE CAMINO RURAL EN LA COMUNIDAD DE VERGEL DE GUADALUPE A CARRETERA 57 3RA. ETAPA</t>
  </si>
  <si>
    <t>VERGEL DE GUADALUPE</t>
  </si>
  <si>
    <t xml:space="preserve">REHABILITACIÓN DE CAMINO  RURAL CHUPADERO-JOFRE 2DA. ETAPA </t>
  </si>
  <si>
    <t>CHUPADERO</t>
  </si>
  <si>
    <t xml:space="preserve">REHABILITACIÓN DE CAMINO  RURAL EN LA COMUNIDAD DE PUERTO DE MATANCILLAS-CORCOVADO 3RA. ETAPA  </t>
  </si>
  <si>
    <t>PUERTO DE MATANCILLAS</t>
  </si>
  <si>
    <t xml:space="preserve">REHABILITACIÓN DE CAMINO  PRINCIPAL EN LA COMUNIDAD DE SAN JUAN DE LOS RANGELES 2DA ETAPA  </t>
  </si>
  <si>
    <t>SAN JUAN DE LOS RANGELES</t>
  </si>
  <si>
    <t>CAMINO RURAL SAN CAYETANO EN EL MUNICIPIO DE SAN LUIS DE LA PAZ, GTO.</t>
  </si>
  <si>
    <t xml:space="preserve">SAN CAYETANO </t>
  </si>
  <si>
    <t>CAMINO RURAL  LABOR DE GAMBOA A ENT CAMINO A MESAS DE JESUS EN EL MUNICIPIO DE SAN LUIS DE LA PAZ, GTO.</t>
  </si>
  <si>
    <t xml:space="preserve">LABOR DE GAMBOA </t>
  </si>
  <si>
    <t>MEJORAMIENTO DE VIVIENDA</t>
  </si>
  <si>
    <t>TECHO FIRME</t>
  </si>
  <si>
    <t xml:space="preserve">CONSTRUCCION DE TECHO FIRME </t>
  </si>
  <si>
    <t>SAN ISIDRO</t>
  </si>
  <si>
    <t>LA PEÑITA</t>
  </si>
  <si>
    <t>POZO HONDO (EXHACIENDA DE POZO HONDO)</t>
  </si>
  <si>
    <t>EL TOREADOR DE ABAJO</t>
  </si>
  <si>
    <t>MAGUEY BLANCO</t>
  </si>
  <si>
    <t>LA CIENEGUILLA DEL REFUGIO</t>
  </si>
  <si>
    <t>LA CRUZ DE GUERRERO</t>
  </si>
  <si>
    <t>EL BOZO</t>
  </si>
  <si>
    <t>PALMARITO</t>
  </si>
  <si>
    <t>LA ESCOBILLA</t>
  </si>
  <si>
    <t>MISION DE CHICHIMECAS</t>
  </si>
  <si>
    <t>LA ONZA</t>
  </si>
  <si>
    <t>JOFRE (SAN JOSE DE JOFRE)</t>
  </si>
  <si>
    <t>PIEDRAS DE LUMBRE</t>
  </si>
  <si>
    <t>SAN ERNESTO</t>
  </si>
  <si>
    <t>SAN ANTONIO DE LAS VIEJAS</t>
  </si>
  <si>
    <t>SAN CAYETANO</t>
  </si>
  <si>
    <t>SANTA ROSA DE OCHOA</t>
  </si>
  <si>
    <t>MATANCILLAS (PUERTO DE MATANCILLAS)</t>
  </si>
  <si>
    <t>SAN JOSE DEL CORCOVADO</t>
  </si>
  <si>
    <t>LOS DOLORES (LAS QUINCE LETRAS)</t>
  </si>
  <si>
    <t>ZAMARRIPA (SAN JOSE DE ZAMARRIPA)</t>
  </si>
  <si>
    <t>SAN PEDRO DE LA CRUZ</t>
  </si>
  <si>
    <t>SAN LUIS DE LA PAZ</t>
  </si>
  <si>
    <t>SAN ANTONIO (SAN ANTONIO DE SAN ISIDRO)</t>
  </si>
  <si>
    <t>CUARTO DORMITORIO</t>
  </si>
  <si>
    <t>CONSTRUCCION DE CUARTO  DORMITORIO</t>
  </si>
  <si>
    <t>SAN RAFAEL DE FATIMA</t>
  </si>
  <si>
    <t>Cisternas</t>
  </si>
  <si>
    <t>PRAGA</t>
  </si>
  <si>
    <t>SAN JOSE DEL CONCORVADO</t>
  </si>
  <si>
    <t>LA CANTERA</t>
  </si>
  <si>
    <t>LA VACIADA</t>
  </si>
  <si>
    <t>LOS CUATES</t>
  </si>
  <si>
    <t xml:space="preserve"> MESA DE PALOTES (MESA DEL CARMEN)</t>
  </si>
  <si>
    <t xml:space="preserve">LA NORITA DEL REFUGIO </t>
  </si>
  <si>
    <t>LOS PLATANOS</t>
  </si>
  <si>
    <t xml:space="preserve">Directa </t>
  </si>
  <si>
    <t xml:space="preserve">AMPLIACION DEL SISTEMA INTEGRAL DE AGUA POTABLE LOCALIDAD DE MISION DE CHICHIMECAS Y PASO COLORADO MUNICIPIO DE SAN LUIS DE LA PAZ, GTO </t>
  </si>
  <si>
    <t xml:space="preserve">COMPLEMENTARIA </t>
  </si>
  <si>
    <t>CALLES</t>
  </si>
  <si>
    <t>CONSTRUCCION DE PAVIMENTO EN LA CALLE ZARAGOZA</t>
  </si>
  <si>
    <t>SAN LUIS DE LA PAZ, COLONIA LA CENTRAL.</t>
  </si>
  <si>
    <t>CONSTRUCCION DE PAVIMENTO EN LA CALLE RENOVACION</t>
  </si>
  <si>
    <t>SAN LUIS DE LA PAZ, COLONIA BENITO JUAREZ.</t>
  </si>
  <si>
    <t>CONSTRUCCION DE PAVIMENTO EN LA CALLE CAMARGO</t>
  </si>
  <si>
    <t>SAN LUIS DE LA PAZ, COLONIA SANTA ELENA.</t>
  </si>
  <si>
    <t>CONSTRUCCION DE PAVIMENTO EN LA CALLE VERACRUZ</t>
  </si>
  <si>
    <t>CONSTRUCCION DE PAVIMENTO EN LA CALLE CAMINO REAL</t>
  </si>
  <si>
    <t xml:space="preserve">CONSTRUCCION DE PAVIMENTO EN LA CALLE EMILIANO ZAPATA, EN EL MUNICIPIO DE SAN LUIS DE LA PAZ, GTO., EN LA LOCALIDAD EJIDO SANTA ANA Y LOBOS (FRACCION DE LOURDES). </t>
  </si>
  <si>
    <t>EJIDO DE SANTA ANA Y LOBOS</t>
  </si>
  <si>
    <t xml:space="preserve">CONSTRUCCION DE PAVIMENTO EN LA CALLE 5 DE MAYO, EN EL MUNICIPIO DE SAN LUIS DE LA PAZ, GTO., EN LA LOCALIDAD LA CIENEGA. </t>
  </si>
  <si>
    <t>CIENEGA</t>
  </si>
  <si>
    <t>CONSTRUCCION DE PAVIMENTO EN LA CALLE ZARAGOZA, EN EL MUNICIPIO DE SAN LUIS DE LA PAZ, GTO., EN LA LOCALIDAD SAN ANTONIO PRIMERO.</t>
  </si>
  <si>
    <t xml:space="preserve">SAN ANTONIO PRIMERO </t>
  </si>
  <si>
    <t>REHABILITACION DE PAVIMENTO EN LA CALLE MORELOS, EN EL MUNICIPIO DE SAN LUIS DE LA PAZ, GTO., EN LA LOCALIDAD SAN LUIS DE LA PAZ, COLONIA CENTRO</t>
  </si>
  <si>
    <t xml:space="preserve">CABECERA MUNICIPAL </t>
  </si>
  <si>
    <t>REHABILITACION DE PAVIMENTO EN LA CALLE HIDALGO, EN EL MUNICIPIO DE SAN LUIS DE LA PAZ, GTO., EN LA LOCALIDAD SAN LUIS DE LA PAZ, COLONIA CENTRO.</t>
  </si>
  <si>
    <t>CONSTRUCCION DE PAVIMENTO EN LA CALLE IGNACIO ALLENDE, EN EL MUNICIPIO DE SAN LUIS DE LA PAZ, GTO., EN LA LOCALIDAD SAN PEDRO DE LOS POZOS (MINERAL DE POZOS).</t>
  </si>
  <si>
    <t>MINERAL DE POZOS</t>
  </si>
  <si>
    <t xml:space="preserve"> REHABILITACION DE CANCHA 1 DE USOS MULTIPLES EN LA LOCALIDAD DE LA SAN IGNACIO  DEL MUNICIPIO  DE SAN LUIS DE LA PAZ, GTO.</t>
  </si>
  <si>
    <t xml:space="preserve">SAN IGNACIO </t>
  </si>
  <si>
    <t xml:space="preserve"> REHABILITACION DE CANCHA 1 DE USOS MULTIPLES EN LA CONASUPO EN CABECERA DEL MUNICIPIO  DE SAN LUIS DE LA PAZ, GTO.</t>
  </si>
  <si>
    <t xml:space="preserve">CONSTRUCCION DE ESPACIO PUBLICO EN LA LOCALIDAD LA QUINTA DOS MUNICIPIO DE SAN LUIS DE LA PAZ, GTO. </t>
  </si>
  <si>
    <t xml:space="preserve">LA QUINTA DOS </t>
  </si>
  <si>
    <t>GASTOS INDIRECTOS</t>
  </si>
  <si>
    <t>NO APLICA</t>
  </si>
  <si>
    <t>PRODIM</t>
  </si>
  <si>
    <t xml:space="preserve">DESARROLLO INSTITUCIONAL </t>
  </si>
  <si>
    <t xml:space="preserve">TOTAL </t>
  </si>
  <si>
    <t xml:space="preserve">Porcentajes y Montos por Ejercer de acuerdo a lineamientos vigentes </t>
  </si>
  <si>
    <t>Porcentajes</t>
  </si>
  <si>
    <t xml:space="preserve">Diferencias </t>
  </si>
  <si>
    <t>Asignacion 2025</t>
  </si>
  <si>
    <t>POR AJUSTAR</t>
  </si>
  <si>
    <t xml:space="preserve">Total Minimo Indicencia Directa </t>
  </si>
  <si>
    <t>Zap</t>
  </si>
  <si>
    <t>INDIRECTOS</t>
  </si>
  <si>
    <t xml:space="preserve"> </t>
  </si>
  <si>
    <t>AGUA POTABLE</t>
  </si>
  <si>
    <t xml:space="preserve">SAN NICOLAS DEL CARMEN </t>
  </si>
  <si>
    <t>CONSTRUCCION DE PAVIMENTO EN LA CALLE A UN  COSTADO DE LA ETI (VILLITA), EN EL MUNICIPIO DE SAN LUIS DE LA PAZ, GTO., COLONIA BENITO JUAREZ</t>
  </si>
  <si>
    <t xml:space="preserve">CONSTRUCCION DE PAVIMENTO EN LA CALLE NACIMIENTO, EN EL MUNICIPIO DE SAN LUIS DE LA PAZ, GTO., EN LA COLONIA LINDA VISTA </t>
  </si>
  <si>
    <t>CONSTRUCCION DE PAVIMENTO EN LA CALLE URANO POR FRACC. SAN IGNACIO, EN EL MUNICIPIO DE SAN LUIS DE LA PAZ, GTO., EN LA LOCALIDAD SAN IGNACIO</t>
  </si>
  <si>
    <t>SAN ANTONIO PRIMERO</t>
  </si>
  <si>
    <t xml:space="preserve">EQUIPAMIENTO DE SISTEMA DE CAPTACION DE AGUA PLUVIAL, MEDIANTE SISTEMA DE CAPTACION,  CONDUCCION Y TANQUE DE ALMACENAMIENTO DE 5,000 LITROS. </t>
  </si>
  <si>
    <t>PURISIMA DE CERRO GRANDE</t>
  </si>
  <si>
    <t>CALENTADORES SOLARES</t>
  </si>
  <si>
    <t>EQUIPAMIENTO DE CALENTADORES SOLARES</t>
  </si>
  <si>
    <t>LA CIENEGA</t>
  </si>
  <si>
    <t xml:space="preserve">MAGUEY BLANCO </t>
  </si>
  <si>
    <t>MESA DE PALOTES (MESA DEL CARMEN)</t>
  </si>
  <si>
    <t>PROVIDENCIA DE LOS MOLINA</t>
  </si>
  <si>
    <t>EJIDO SANTANA Y LOBOS (FRACCION DE LOURDES)</t>
  </si>
  <si>
    <t>EX-HACIENDA DE SANTA (SANTANA Y LOBOS)</t>
  </si>
  <si>
    <t>LA LEONA</t>
  </si>
  <si>
    <t>LA LUZ DE LA ESQUINA</t>
  </si>
  <si>
    <t>Electrificaciones</t>
  </si>
  <si>
    <t>AMPLIACION DE ELECTRIFICACION EN MEDIA Y BAJA TENSION EN EL MUNICIPIO DE SAN LUIS DE LA PAZ, GTO. EN LA LOCALIDAD MAGUEY BLANCO, CALLE PRIVADA COLIMA</t>
  </si>
  <si>
    <t>AMPLIACION DE ELECTRIFICACION EN EL MUNICIPIO DE SAN LUIS DE LA PAZ, EN LA LOCALIDAD LA CIENEGA, CALLE LINDAVISTA</t>
  </si>
  <si>
    <t>AMPLIACION DE ELECTRIFICACION EN MEDIA Y BAJA TENSION EN EL MUNICIPIO DE SAN LUIS DE LA PAZ, GTO., EN LA LOCALIDAD SAN PEDRO DE LOS POZOS (MINERAL DE POZOS), CALLE ELVIRA.</t>
  </si>
  <si>
    <t>AMPLIACION DE ELECTRIFICACION DE EL MUNICIPIO DE SAN LUIS DE LA PAZ, EN LA LOCALIDAD LAS BEATAS, CALLE PRIVADA DEL CALICHE</t>
  </si>
  <si>
    <t>AMPLIACION DE ELECTRIFICACION DE EL MUNICIPIO DE SAN LUIS DE LA PAZ, EN LA LOCALIDAD EL PATROCINIO, CALLE HIDALGO</t>
  </si>
  <si>
    <t>AMPLIACION DE ELECTRIFICACION EN MEDIA Y BAJA TENSION EN EL MUNICIPIO DE SAN LUIS DE LA PAZ, GTO., EN LA LOCALIDAD SAN NICOLAS DEL CARMEN, CALLE CARANGANO</t>
  </si>
  <si>
    <t>AMPLIACION DE ELECTRIFICACION EN MEDIA Y BAJA TENSION EN EL MUNICIPIO DE SAN LUIS DE LA PAZ, GTO., EN LA LOCALIDAD LAGUNA SECA CALLE SAN JUDAS</t>
  </si>
  <si>
    <t>AMPLIACION DE ELECTRIFICACION EN MEDIA Y BAJA TENSION EN EL MUNICIPIO DE SAN LUIS DE LA PAZ, GTO. EN LA LOCALIDAD SAN LUIS DE LA PAZ, CALLE SANTA MARIA</t>
  </si>
  <si>
    <t>AMPLIACION DE ELECTRIFICACION EN MEDIA Y BAJA TENSION EN EL MUNICIPIO DE SAN LUIS DE LA PAZ, GTO., EN LA LOCALIDAD MAGUEY BLANCO, CALLE PRIVADA ORIZABA.</t>
  </si>
  <si>
    <t>AMPLIACION DE ELECTRIFICACION EN MEDIA Y BAJA TENSION EN EL MUNICIPIO DE SAN LUIS DE LA PAZ, GTO., EN LA LOCALIDAD SAN NICOLAS DEL CARMEN, CALLE SANTA FE.</t>
  </si>
  <si>
    <t>AMPLIACION DE ELECTRIFICACION EN MEDIA Y BAJA TENSION EN EL MUNICIPIO DE SAN LUIS DE LA PAZ, GTO., EN LA LOCALIDAD TOREADOR DE EN MEDIO, CALLE PRINCIPAL.</t>
  </si>
  <si>
    <t>AMPLIACION DE RED ELECTRICA EN MEDIA Y BAJA TENSION EN LA CIENEGA, CALLE ALAMOS, SAN LUIS DE LA PAZ,GTO.</t>
  </si>
  <si>
    <t>AMPLIACION DE RED ELECTRICA EN MEDIA Y BAJA TENSION EN PASO DE VAQUEROS, CALLE LA LAGUNA, SAN LUIS DE LA PAZ, GTO.</t>
  </si>
  <si>
    <t>AMPLIACION DE RED ELECTRICA EN MEDIA Y BAJA TENSION EN EL PALMARITO, CALLE 3 LOPEZ, SAN LUIS DE LA PAZ, GTO.</t>
  </si>
  <si>
    <t>AMPLIACION DE RED ELECTRICA EN MEDIA Y BAJA TENSION EN EL PALMARITO, CALLE MAJO URRU, SAN LUIS DE LA PAZ, GTO.</t>
  </si>
  <si>
    <t>SAN PEDRO DE LOS POZOZ</t>
  </si>
  <si>
    <t>BEATAS</t>
  </si>
  <si>
    <t>PATROCINCIO</t>
  </si>
  <si>
    <t>CARANGANO</t>
  </si>
  <si>
    <t>LAGUNA SECA</t>
  </si>
  <si>
    <t xml:space="preserve">TOREADOS DE EN MEDIO </t>
  </si>
  <si>
    <t xml:space="preserve">CIENEGA </t>
  </si>
  <si>
    <t xml:space="preserve">PALMARITO </t>
  </si>
  <si>
    <t>604,874.02</t>
  </si>
  <si>
    <t>465,708.44</t>
  </si>
  <si>
    <t>AMPIACIONES FISE</t>
  </si>
  <si>
    <t xml:space="preserve">REHABILITACION DE LINIEA DE DRENAJE SANTIARIO ( COLONIA SR. ECCEOMO ) CABECERA MUNICIPAL DE SAN LUIS DE LA PAZ , GTO </t>
  </si>
  <si>
    <t xml:space="preserve">SAN LUIS DE PAZ </t>
  </si>
  <si>
    <t xml:space="preserve">CONSTRUCCION DE TANQUE SUPERFICIAL DE 500M3 ( COLONIA LA MONTAÑITA) EN CABECERA MUNICIPAL DE SAN LUIS DE LA PAZ , GTO </t>
  </si>
  <si>
    <t xml:space="preserve">SAN LUIS DE LA PAZ </t>
  </si>
  <si>
    <t xml:space="preserve">AMPLIACIOÓN FISE </t>
  </si>
  <si>
    <t xml:space="preserve">  </t>
  </si>
  <si>
    <t>No aplica</t>
  </si>
  <si>
    <t xml:space="preserve">NO APLICA </t>
  </si>
  <si>
    <t xml:space="preserve">CONSTRUCCION </t>
  </si>
  <si>
    <t>CONSTRUCCION DE PAVIMENTO EN LA CALLE REFORMA, EN EL MUNICIPIO DE SAN LUIS DE LA PAZ, GTO., EN LA LOCALIDAD LA QUINTA DOS.</t>
  </si>
  <si>
    <t>CONSTRUCCION DE PAVIMENTO EN LA CALLE SANTA TERESITA, EN EL MUNICIPIO DE SAN LUIS DE LA PAZ, GTO., EN LA LOCALIDAD LA QUINTA DOS.</t>
  </si>
  <si>
    <t>3,655,991.49</t>
  </si>
  <si>
    <t>5,263,928.07</t>
  </si>
  <si>
    <t xml:space="preserve">OBERVACIONES </t>
  </si>
  <si>
    <t>INFRAESTRUCTURA BASICA EDUCATIVA</t>
  </si>
  <si>
    <t xml:space="preserve">REHABILITACION DE CANCHA DEPORTIVA  ( DE USOS MULTIPLES) NUMERO 1 EN CECYTE PLANTEL SAN LUIS DE LA PAZ, COL. LA ESPERANZA, CABECERA MUNICIPAL, EN EL MUNICIPIO DE SAN LUIS DE LA PAS, GTO. </t>
  </si>
  <si>
    <t xml:space="preserve">REHABILITACION DE CANCHA DEPORTIVA  ( DE USOS MULTIPLES) NUMERO 3 EN CECYTE PLANTEL SAN LUIS DE LA PAZ, COL. LA ESPERANZA, CABECERA MUNICIPAL, EN EL MUNICIPIO DE SAN LUIS DE LA PAS, GTO. </t>
  </si>
  <si>
    <t>PROPUESTA</t>
  </si>
  <si>
    <t>CUMPLE CON EL LINEAMIENTO</t>
  </si>
  <si>
    <t>30% ( recondable)</t>
  </si>
  <si>
    <t xml:space="preserve">CONSTRUCCION DE PAVIMENTO EN CALLE PROLONGACION AVENIDA FERROCARRIL , MPIO, SAN LUIS DE LA PAZ,GTO </t>
  </si>
  <si>
    <t xml:space="preserve">REHABILITACION </t>
  </si>
  <si>
    <t>FORTAMUN</t>
  </si>
  <si>
    <t>SI CUMPLE</t>
  </si>
  <si>
    <t xml:space="preserve">SI CUMPLE </t>
  </si>
  <si>
    <t xml:space="preserve">CONSTRUCCION DE PAVIMENTO EN LA CALLE AMANECER, EN EL MUNICIPIO DE SAN LUIS DE LA PAZ, GTO. EN LA LOCALIDAD SAN LUIS DE LA PAZ, COLONIA NUEVO MEXICO, PRIMERTA ETAPA. </t>
  </si>
  <si>
    <t>PASO DE VAQUEROS</t>
  </si>
  <si>
    <t xml:space="preserve">CONSTRUCCION DE PRESA DE MAMPOSTERIA EN LA LOCALIDAD LA ESCONDIDA </t>
  </si>
  <si>
    <t>LA ESCONDIDA</t>
  </si>
  <si>
    <t>AGUA POTABLE Y DRENAJE</t>
  </si>
  <si>
    <t xml:space="preserve">MEJORAMIENTO DE LINEA DE CONDUCCION EN LA COLONIA LAZARO CARDENAS, EN CABECERA MUNICIPAL, DE SAN LUIS DE LA PAZ, GTO </t>
  </si>
  <si>
    <t xml:space="preserve">CONSTRUCCION DE PAVIMENTO CALLE REVOLUCION EN LA COLONIA LA ESPERANZA EN EL MUNICIPIO DE SAN LUIS DE LA PAZ, GTO </t>
  </si>
  <si>
    <t xml:space="preserve">CONSTRUCCION DE PLANTA DE TRATAMIENTO (RAFA) EN LA LOCALIDAD EN SAUZ III </t>
  </si>
  <si>
    <t>EL SAUZ III</t>
  </si>
  <si>
    <t xml:space="preserve">CONSTRUCCION DE SISTEMA DE ALCANTARILLADO SANITARIO EN LA LOCALIDAD DE JARDINES DEL ALBA </t>
  </si>
  <si>
    <t>JARDINES DEL ALBA</t>
  </si>
  <si>
    <t xml:space="preserve">CONSTRUCCION DEL SISTEMA DE ALCANTARILLADO SANITARIO EN LA LOCALIDAD PASO COLORADO </t>
  </si>
  <si>
    <t xml:space="preserve">PASO COLORADO </t>
  </si>
  <si>
    <t xml:space="preserve">CONSTRUCCION DE SISTEMA DE AGUA POTABLE EN LA LOCALIDAD DE MESA DE PALOTES </t>
  </si>
  <si>
    <t xml:space="preserve">RECURSO ADICIONAL </t>
  </si>
  <si>
    <t xml:space="preserve">AGUA POTABLE </t>
  </si>
  <si>
    <t>Gasto Corriente</t>
  </si>
  <si>
    <t xml:space="preserve">PROPUESTA DE RECURSO EXTRAORDINARIO </t>
  </si>
  <si>
    <t xml:space="preserve">CONSTRUCCION DE ESPACIO PUBLICO MULTIDEPORTIVO ( CANCHA DE USOS MULTIPLES) DE PRACTAS EN AVENIDA FERROCARRIL, COLONIA LOMAS DE LA PAZ, MUNICIPIO DE SAN LUIS DE LA PAZ, GTO. </t>
  </si>
  <si>
    <t xml:space="preserve">REHABILITACION DE ESPACIO PUBLICO MULTIDEPORTIVO, GIMNASIO AL AIRE LIBRE EN AVENIDA FERROCARRIL, COLONIA LOMAS DE LA PAZ, MUNICIPIO DE SAN LUIS DE LA PAZ, GYO. </t>
  </si>
  <si>
    <t xml:space="preserve">CONSTRUCCION DE PLAZA CIVICA EN EL ITESI, PLANTEL SAN LUIS DE LA PAZ, GTO. </t>
  </si>
  <si>
    <t xml:space="preserve">TOTAL ESTATAL </t>
  </si>
  <si>
    <t>Total Maximo  Complementarios</t>
  </si>
  <si>
    <t>ASIGNACIÓN 2025</t>
  </si>
  <si>
    <t>CONSTRUCCION DE PAVIMENTO EN LA CALLE A UN COSTADO DE CASA DE LOS JUBILADOS, EN EL MUNICIPIO DE SAN LUIS DE LA PAZ, GTO., COLONIA BANDA</t>
  </si>
  <si>
    <t xml:space="preserve">CONSTRUCCION DE ANDADOR URBANO EN BPULEVARD SIERRA GORDA MPIO. SAN LUIS DE LA PAZ, GTO. LOC. SAN LUIS PAZ , COL LA CENTRAL </t>
  </si>
  <si>
    <t>CONSTRUCCION DE PAVIMENTO EN LA CALLE A UN COSTADO DE LOS JUBILADOS, EN EL MUNICIPIO DE SAN LUIS DE LA PAZ</t>
  </si>
  <si>
    <t>Por el tipo de obra   se adecuada mas hacia deuda( ademas de que se excede el monto para incidencia complementaria/rubor urbanizacion)</t>
  </si>
  <si>
    <r>
      <t xml:space="preserve">INCLUYE RENDIMIENTOS POR </t>
    </r>
    <r>
      <rPr>
        <b/>
        <sz val="20"/>
        <color theme="1"/>
        <rFont val="Calibri"/>
        <family val="2"/>
        <scheme val="minor"/>
      </rPr>
      <t>$823,989.27</t>
    </r>
  </si>
  <si>
    <t>RENDIMIENTOS FINANCIEROS  ( solo como referencia, ya estan considerados en el total mpal.)</t>
  </si>
  <si>
    <t xml:space="preserve">GASTOS INDIRECTOS: CAPITULO 3000 SERVICIOS GENERALES  ( INCLUYE CONCEPTOS , PARTIDAS GENERICAS  Y ESPECIFICAS DE ESTE CAPITULO ) </t>
  </si>
  <si>
    <t>EQUIPAMIENTO  DE POZO PROFUNDO DENOMINADO SAN FRANCISCO EN LA LOCALIDAD DE LA CIENEGA MUNICIPIO DE SAN LUIS DE LA PAZ, GTO</t>
  </si>
  <si>
    <t>CONSTRUCCION DE DRENAJE SANITARIO Y TRATAMIENTO PRIMARIO EN LA LOCALIDAD SAN NICOLAS DEL CARMEN, MUNICIPIO DE SAN LUIS DE LA PAZ, GTO. CUARTA ETAPA</t>
  </si>
  <si>
    <t>AGUA Y DRENAJE</t>
  </si>
  <si>
    <t xml:space="preserve">OTRAS APORTACIONES </t>
  </si>
  <si>
    <t xml:space="preserve">POSIBLE FUENTE MUNCIPAL DE FINANCIAMIENTO PROPUESTO </t>
  </si>
  <si>
    <r>
      <t xml:space="preserve">NO SE HA ALCANZACO EL PORCENTAJE </t>
    </r>
    <r>
      <rPr>
        <b/>
        <sz val="11"/>
        <color theme="1"/>
        <rFont val="Calibri"/>
        <family val="2"/>
        <scheme val="minor"/>
      </rPr>
      <t xml:space="preserve">SUGERIDO </t>
    </r>
  </si>
  <si>
    <t xml:space="preserve">CONSTRUCCION DE DRENAJE PLUVIAL ENLA LOCALIDAD SAN PEDRO DEL DERRAMADERO </t>
  </si>
  <si>
    <t xml:space="preserve">SAN PEDRO DEL DERRAMADERI </t>
  </si>
  <si>
    <t xml:space="preserve">POSIBLE APORTACION MUNICIPAL </t>
  </si>
  <si>
    <t xml:space="preserve">CONSTRUCCION DE SISTEMA DE AGUA ENTUBADA EN LA COMUNIDAD SAN ANOTNIO-SAN ISIDRO, EN EL MUNIICPIO DE SAN LUIS DE LA PAZ, GTO. </t>
  </si>
  <si>
    <t>SAN ANTONIO-SAN ISIDRO  (PASO DE VAQUEROS)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</si>
</sst>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ptos Narrow"/>
      <family val="2"/>
    </font>
    <font>
      <sz val="10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sz val="28"/>
      <color theme="1"/>
      <name val="Arial Narrow"/>
      <family val="2"/>
    </font>
    <font>
      <sz val="18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72"/>
      <color theme="1"/>
      <name val="Arial Narrow"/>
      <family val="2"/>
    </font>
    <font>
      <b/>
      <sz val="12"/>
      <color rgb="FF000000"/>
      <name val="Arial Narrow"/>
      <family val="2"/>
    </font>
    <font>
      <b/>
      <sz val="18"/>
      <color rgb="FF000000"/>
      <name val="Arial Narrow"/>
      <family val="2"/>
    </font>
    <font>
      <b/>
      <sz val="18"/>
      <color theme="1"/>
      <name val="Arial Narrow"/>
      <family val="2"/>
    </font>
    <font>
      <sz val="65"/>
      <color theme="1"/>
      <name val="Arial Narrow"/>
      <family val="2"/>
    </font>
    <font>
      <b/>
      <sz val="28"/>
      <color rgb="FF000000"/>
      <name val="Arial Narrow"/>
      <family val="2"/>
    </font>
    <font>
      <b/>
      <sz val="22"/>
      <color theme="1"/>
      <name val="Arial Narrow"/>
      <family val="2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48"/>
      <color theme="1"/>
      <name val="Arial Narrow"/>
      <family val="2"/>
    </font>
    <font>
      <sz val="36"/>
      <color theme="1"/>
      <name val="Arial Narrow"/>
      <family val="2"/>
    </font>
    <font>
      <sz val="10"/>
      <name val="Arial"/>
      <family val="2"/>
    </font>
    <font>
      <sz val="16"/>
      <color theme="1"/>
      <name val="Arial Narrow"/>
      <family val="2"/>
    </font>
    <font>
      <b/>
      <sz val="1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2"/>
      <color rgb="FF000000"/>
      <name val="Arial Narrow"/>
      <family val="2"/>
    </font>
    <font>
      <sz val="14"/>
      <color rgb="FF000000"/>
      <name val="Arial Narrow"/>
      <family val="2"/>
    </font>
    <font>
      <sz val="72"/>
      <color rgb="FFFF0000"/>
      <name val="Arial Narrow"/>
      <family val="2"/>
    </font>
    <font>
      <b/>
      <sz val="14"/>
      <color rgb="FF00B050"/>
      <name val="Calibri"/>
      <family val="2"/>
      <scheme val="minor"/>
    </font>
    <font>
      <sz val="12"/>
      <color theme="1"/>
      <name val="Arial Narrow"/>
      <family val="2"/>
    </font>
    <font>
      <b/>
      <sz val="10"/>
      <color rgb="FF000000"/>
      <name val="Arial Narrow"/>
      <family val="2"/>
    </font>
    <font>
      <sz val="12"/>
      <color rgb="FF000000"/>
      <name val="&quot;Aptos Narrow&quot;"/>
    </font>
    <font>
      <b/>
      <sz val="26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theme="4" tint="0.39997558519241921"/>
      </left>
      <right style="thin">
        <color indexed="64"/>
      </right>
      <top/>
      <bottom/>
      <diagonal/>
    </border>
    <border>
      <left style="thick">
        <color theme="4" tint="0.39997558519241921"/>
      </left>
      <right style="thin">
        <color indexed="64"/>
      </right>
      <top/>
      <bottom style="thick">
        <color theme="4" tint="0.39997558519241921"/>
      </bottom>
      <diagonal/>
    </border>
    <border>
      <left style="medium">
        <color theme="4" tint="0.39997558519241921"/>
      </left>
      <right style="thin">
        <color indexed="64"/>
      </right>
      <top style="medium">
        <color theme="4" tint="0.39997558519241921"/>
      </top>
      <bottom/>
      <diagonal/>
    </border>
    <border>
      <left style="medium">
        <color theme="4" tint="0.39997558519241921"/>
      </left>
      <right style="thin">
        <color indexed="64"/>
      </right>
      <top/>
      <bottom/>
      <diagonal/>
    </border>
    <border>
      <left style="medium">
        <color theme="4" tint="0.39997558519241921"/>
      </left>
      <right style="thin">
        <color indexed="64"/>
      </right>
      <top/>
      <bottom style="medium">
        <color theme="4" tint="0.39997558519241921"/>
      </bottom>
      <diagonal/>
    </border>
    <border>
      <left style="thick">
        <color theme="4" tint="0.39997558519241921"/>
      </left>
      <right style="thin">
        <color indexed="64"/>
      </right>
      <top style="medium">
        <color theme="4" tint="0.3999755851924192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</cellStyleXfs>
  <cellXfs count="163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/>
    <xf numFmtId="0" fontId="2" fillId="0" borderId="1" xfId="0" applyFont="1" applyBorder="1"/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0" fontId="0" fillId="3" borderId="0" xfId="0" applyFill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0" fillId="5" borderId="0" xfId="0" applyFill="1"/>
    <xf numFmtId="0" fontId="10" fillId="0" borderId="0" xfId="0" applyFont="1"/>
    <xf numFmtId="0" fontId="10" fillId="0" borderId="0" xfId="0" applyFont="1" applyAlignment="1">
      <alignment wrapText="1"/>
    </xf>
    <xf numFmtId="44" fontId="10" fillId="0" borderId="0" xfId="1" applyFont="1"/>
    <xf numFmtId="0" fontId="6" fillId="0" borderId="0" xfId="0" applyFont="1"/>
    <xf numFmtId="0" fontId="11" fillId="9" borderId="0" xfId="0" applyFont="1" applyFill="1"/>
    <xf numFmtId="0" fontId="0" fillId="9" borderId="0" xfId="0" applyFill="1"/>
    <xf numFmtId="44" fontId="10" fillId="0" borderId="0" xfId="1" applyFont="1" applyAlignment="1">
      <alignment wrapText="1"/>
    </xf>
    <xf numFmtId="0" fontId="9" fillId="0" borderId="0" xfId="0" applyFont="1" applyAlignment="1">
      <alignment horizontal="center" vertical="center" wrapText="1"/>
    </xf>
    <xf numFmtId="44" fontId="15" fillId="0" borderId="0" xfId="1" applyFont="1"/>
    <xf numFmtId="44" fontId="4" fillId="0" borderId="1" xfId="1" applyFont="1" applyBorder="1"/>
    <xf numFmtId="44" fontId="0" fillId="0" borderId="1" xfId="1" applyFont="1" applyBorder="1" applyAlignment="1">
      <alignment wrapText="1"/>
    </xf>
    <xf numFmtId="44" fontId="0" fillId="0" borderId="1" xfId="0" applyNumberFormat="1" applyBorder="1"/>
    <xf numFmtId="0" fontId="4" fillId="0" borderId="1" xfId="0" applyFont="1" applyBorder="1"/>
    <xf numFmtId="44" fontId="16" fillId="0" borderId="1" xfId="0" applyNumberFormat="1" applyFont="1" applyBorder="1"/>
    <xf numFmtId="0" fontId="16" fillId="0" borderId="1" xfId="0" applyFont="1" applyBorder="1"/>
    <xf numFmtId="9" fontId="0" fillId="0" borderId="1" xfId="2" applyFont="1" applyBorder="1"/>
    <xf numFmtId="44" fontId="0" fillId="0" borderId="0" xfId="1" applyFont="1" applyAlignment="1">
      <alignment wrapText="1"/>
    </xf>
    <xf numFmtId="0" fontId="0" fillId="0" borderId="1" xfId="0" applyBorder="1" applyAlignment="1">
      <alignment wrapText="1"/>
    </xf>
    <xf numFmtId="0" fontId="6" fillId="0" borderId="0" xfId="0" applyFont="1" applyAlignment="1">
      <alignment wrapText="1"/>
    </xf>
    <xf numFmtId="0" fontId="21" fillId="0" borderId="1" xfId="0" applyFont="1" applyBorder="1" applyAlignment="1">
      <alignment wrapText="1"/>
    </xf>
    <xf numFmtId="44" fontId="8" fillId="11" borderId="2" xfId="1" applyFont="1" applyFill="1" applyBorder="1" applyAlignment="1">
      <alignment horizontal="center" textRotation="90"/>
    </xf>
    <xf numFmtId="44" fontId="8" fillId="4" borderId="2" xfId="1" applyFont="1" applyFill="1" applyBorder="1" applyAlignment="1">
      <alignment horizontal="center" vertical="center" textRotation="90"/>
    </xf>
    <xf numFmtId="0" fontId="3" fillId="6" borderId="1" xfId="0" applyFont="1" applyFill="1" applyBorder="1" applyAlignment="1">
      <alignment wrapText="1"/>
    </xf>
    <xf numFmtId="0" fontId="0" fillId="14" borderId="0" xfId="0" applyFill="1"/>
    <xf numFmtId="44" fontId="0" fillId="0" borderId="0" xfId="0" applyNumberFormat="1"/>
    <xf numFmtId="0" fontId="3" fillId="5" borderId="1" xfId="0" applyFont="1" applyFill="1" applyBorder="1" applyAlignment="1">
      <alignment wrapText="1"/>
    </xf>
    <xf numFmtId="44" fontId="26" fillId="0" borderId="0" xfId="1" applyFont="1"/>
    <xf numFmtId="0" fontId="0" fillId="5" borderId="1" xfId="0" applyFill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44" fontId="10" fillId="0" borderId="1" xfId="1" applyFont="1" applyBorder="1"/>
    <xf numFmtId="44" fontId="10" fillId="0" borderId="1" xfId="1" applyFont="1" applyBorder="1" applyAlignment="1">
      <alignment wrapText="1"/>
    </xf>
    <xf numFmtId="0" fontId="17" fillId="5" borderId="1" xfId="0" applyFont="1" applyFill="1" applyBorder="1"/>
    <xf numFmtId="44" fontId="17" fillId="0" borderId="1" xfId="1" applyFont="1" applyBorder="1"/>
    <xf numFmtId="44" fontId="19" fillId="0" borderId="1" xfId="0" applyNumberFormat="1" applyFont="1" applyBorder="1"/>
    <xf numFmtId="44" fontId="0" fillId="0" borderId="1" xfId="2" applyNumberFormat="1" applyFont="1" applyBorder="1"/>
    <xf numFmtId="44" fontId="31" fillId="0" borderId="1" xfId="0" applyNumberFormat="1" applyFont="1" applyBorder="1"/>
    <xf numFmtId="44" fontId="0" fillId="11" borderId="1" xfId="2" applyNumberFormat="1" applyFont="1" applyFill="1" applyBorder="1"/>
    <xf numFmtId="0" fontId="0" fillId="0" borderId="1" xfId="0" applyBorder="1" applyAlignment="1">
      <alignment horizontal="right"/>
    </xf>
    <xf numFmtId="0" fontId="33" fillId="0" borderId="1" xfId="0" applyFont="1" applyBorder="1" applyAlignment="1">
      <alignment horizontal="center" wrapText="1"/>
    </xf>
    <xf numFmtId="44" fontId="28" fillId="6" borderId="1" xfId="1" applyFont="1" applyFill="1" applyBorder="1"/>
    <xf numFmtId="44" fontId="28" fillId="0" borderId="1" xfId="1" applyFont="1" applyBorder="1"/>
    <xf numFmtId="44" fontId="28" fillId="2" borderId="1" xfId="1" applyFont="1" applyFill="1" applyBorder="1"/>
    <xf numFmtId="44" fontId="28" fillId="5" borderId="1" xfId="1" applyFont="1" applyFill="1" applyBorder="1"/>
    <xf numFmtId="44" fontId="12" fillId="13" borderId="4" xfId="1" applyFont="1" applyFill="1" applyBorder="1" applyAlignment="1">
      <alignment horizontal="center" textRotation="90"/>
    </xf>
    <xf numFmtId="44" fontId="10" fillId="0" borderId="1" xfId="1" applyFont="1" applyBorder="1" applyAlignment="1">
      <alignment vertical="center" wrapText="1"/>
    </xf>
    <xf numFmtId="0" fontId="21" fillId="0" borderId="1" xfId="0" applyFont="1" applyBorder="1"/>
    <xf numFmtId="44" fontId="25" fillId="5" borderId="1" xfId="1" applyFont="1" applyFill="1" applyBorder="1" applyAlignment="1">
      <alignment horizontal="center" vertical="center" textRotation="90" wrapText="1"/>
    </xf>
    <xf numFmtId="0" fontId="34" fillId="5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44" fontId="22" fillId="5" borderId="1" xfId="1" applyFont="1" applyFill="1" applyBorder="1" applyAlignment="1">
      <alignment vertical="center" textRotation="90"/>
    </xf>
    <xf numFmtId="44" fontId="22" fillId="5" borderId="1" xfId="1" applyFont="1" applyFill="1" applyBorder="1" applyAlignment="1">
      <alignment horizontal="center" vertical="center" textRotation="90"/>
    </xf>
    <xf numFmtId="44" fontId="37" fillId="0" borderId="1" xfId="0" applyNumberFormat="1" applyFont="1" applyBorder="1"/>
    <xf numFmtId="44" fontId="28" fillId="6" borderId="22" xfId="1" applyFont="1" applyFill="1" applyBorder="1"/>
    <xf numFmtId="44" fontId="28" fillId="2" borderId="0" xfId="1" applyFont="1" applyFill="1" applyBorder="1"/>
    <xf numFmtId="44" fontId="28" fillId="6" borderId="0" xfId="1" applyFont="1" applyFill="1" applyBorder="1"/>
    <xf numFmtId="44" fontId="28" fillId="2" borderId="23" xfId="1" applyFont="1" applyFill="1" applyBorder="1"/>
    <xf numFmtId="44" fontId="28" fillId="6" borderId="24" xfId="1" applyFont="1" applyFill="1" applyBorder="1"/>
    <xf numFmtId="44" fontId="28" fillId="2" borderId="24" xfId="1" applyFont="1" applyFill="1" applyBorder="1"/>
    <xf numFmtId="44" fontId="28" fillId="2" borderId="22" xfId="1" applyFont="1" applyFill="1" applyBorder="1"/>
    <xf numFmtId="44" fontId="28" fillId="6" borderId="23" xfId="1" applyFont="1" applyFill="1" applyBorder="1"/>
    <xf numFmtId="44" fontId="28" fillId="6" borderId="6" xfId="1" applyFont="1" applyFill="1" applyBorder="1"/>
    <xf numFmtId="44" fontId="28" fillId="2" borderId="8" xfId="1" applyFont="1" applyFill="1" applyBorder="1"/>
    <xf numFmtId="44" fontId="28" fillId="6" borderId="8" xfId="1" applyFont="1" applyFill="1" applyBorder="1"/>
    <xf numFmtId="44" fontId="28" fillId="6" borderId="3" xfId="1" applyFont="1" applyFill="1" applyBorder="1"/>
    <xf numFmtId="44" fontId="28" fillId="2" borderId="2" xfId="1" applyFont="1" applyFill="1" applyBorder="1"/>
    <xf numFmtId="44" fontId="28" fillId="6" borderId="2" xfId="1" applyFont="1" applyFill="1" applyBorder="1"/>
    <xf numFmtId="44" fontId="28" fillId="6" borderId="4" xfId="1" applyFont="1" applyFill="1" applyBorder="1"/>
    <xf numFmtId="44" fontId="28" fillId="2" borderId="3" xfId="1" applyFont="1" applyFill="1" applyBorder="1"/>
    <xf numFmtId="44" fontId="10" fillId="0" borderId="0" xfId="1" applyFont="1" applyAlignment="1">
      <alignment horizontal="center" wrapText="1"/>
    </xf>
    <xf numFmtId="0" fontId="38" fillId="17" borderId="0" xfId="0" applyFont="1" applyFill="1" applyAlignment="1">
      <alignment wrapText="1"/>
    </xf>
    <xf numFmtId="164" fontId="32" fillId="5" borderId="1" xfId="1" applyNumberFormat="1" applyFont="1" applyFill="1" applyBorder="1"/>
    <xf numFmtId="0" fontId="29" fillId="6" borderId="1" xfId="0" applyFont="1" applyFill="1" applyBorder="1" applyAlignment="1">
      <alignment wrapText="1"/>
    </xf>
    <xf numFmtId="0" fontId="29" fillId="6" borderId="1" xfId="0" applyFont="1" applyFill="1" applyBorder="1" applyAlignment="1">
      <alignment horizontal="center" vertical="center" wrapText="1"/>
    </xf>
    <xf numFmtId="9" fontId="0" fillId="0" borderId="0" xfId="2" applyFont="1"/>
    <xf numFmtId="44" fontId="26" fillId="18" borderId="0" xfId="1" applyFont="1" applyFill="1"/>
    <xf numFmtId="44" fontId="10" fillId="0" borderId="25" xfId="1" applyFont="1" applyBorder="1" applyAlignment="1">
      <alignment vertical="center"/>
    </xf>
    <xf numFmtId="44" fontId="32" fillId="16" borderId="1" xfId="1" applyFont="1" applyFill="1" applyBorder="1"/>
    <xf numFmtId="0" fontId="17" fillId="5" borderId="1" xfId="0" applyFont="1" applyFill="1" applyBorder="1" applyAlignment="1">
      <alignment wrapText="1"/>
    </xf>
    <xf numFmtId="44" fontId="32" fillId="5" borderId="1" xfId="1" applyFont="1" applyFill="1" applyBorder="1"/>
    <xf numFmtId="44" fontId="32" fillId="5" borderId="1" xfId="1" applyFont="1" applyFill="1" applyBorder="1" applyAlignment="1">
      <alignment horizontal="right"/>
    </xf>
    <xf numFmtId="0" fontId="28" fillId="5" borderId="1" xfId="0" applyFont="1" applyFill="1" applyBorder="1" applyAlignment="1">
      <alignment horizontal="center" vertical="center" wrapText="1"/>
    </xf>
    <xf numFmtId="44" fontId="32" fillId="5" borderId="1" xfId="1" applyFont="1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4" fontId="34" fillId="5" borderId="1" xfId="0" applyNumberFormat="1" applyFont="1" applyFill="1" applyBorder="1" applyAlignment="1">
      <alignment horizontal="center" vertical="center" wrapText="1"/>
    </xf>
    <xf numFmtId="44" fontId="39" fillId="0" borderId="1" xfId="0" applyNumberFormat="1" applyFont="1" applyBorder="1"/>
    <xf numFmtId="0" fontId="20" fillId="9" borderId="0" xfId="0" applyFont="1" applyFill="1" applyAlignment="1">
      <alignment horizontal="center" wrapText="1"/>
    </xf>
    <xf numFmtId="44" fontId="8" fillId="11" borderId="3" xfId="1" applyFont="1" applyFill="1" applyBorder="1" applyAlignment="1">
      <alignment horizontal="center" textRotation="90"/>
    </xf>
    <xf numFmtId="44" fontId="8" fillId="11" borderId="2" xfId="1" applyFont="1" applyFill="1" applyBorder="1" applyAlignment="1">
      <alignment horizontal="center" textRotation="90"/>
    </xf>
    <xf numFmtId="44" fontId="5" fillId="8" borderId="3" xfId="1" applyFont="1" applyFill="1" applyBorder="1" applyAlignment="1">
      <alignment horizontal="center" vertical="center" textRotation="90"/>
    </xf>
    <xf numFmtId="44" fontId="5" fillId="8" borderId="2" xfId="1" applyFont="1" applyFill="1" applyBorder="1" applyAlignment="1">
      <alignment horizontal="center" vertical="center" textRotation="90"/>
    </xf>
    <xf numFmtId="44" fontId="23" fillId="10" borderId="15" xfId="1" applyFont="1" applyFill="1" applyBorder="1" applyAlignment="1">
      <alignment horizontal="center" vertical="center" textRotation="90"/>
    </xf>
    <xf numFmtId="44" fontId="23" fillId="10" borderId="16" xfId="1" applyFont="1" applyFill="1" applyBorder="1" applyAlignment="1">
      <alignment horizontal="center" vertical="center" textRotation="90"/>
    </xf>
    <xf numFmtId="44" fontId="23" fillId="10" borderId="17" xfId="1" applyFont="1" applyFill="1" applyBorder="1" applyAlignment="1">
      <alignment horizontal="center" vertical="center" textRotation="90"/>
    </xf>
    <xf numFmtId="0" fontId="13" fillId="5" borderId="1" xfId="0" applyFont="1" applyFill="1" applyBorder="1" applyAlignment="1">
      <alignment horizontal="center" vertical="center" wrapText="1"/>
    </xf>
    <xf numFmtId="0" fontId="35" fillId="7" borderId="1" xfId="0" applyFont="1" applyFill="1" applyBorder="1" applyAlignment="1">
      <alignment horizontal="center" vertical="center" wrapText="1"/>
    </xf>
    <xf numFmtId="44" fontId="14" fillId="11" borderId="10" xfId="1" applyFont="1" applyFill="1" applyBorder="1" applyAlignment="1">
      <alignment horizontal="center" vertical="center"/>
    </xf>
    <xf numFmtId="44" fontId="14" fillId="11" borderId="11" xfId="1" applyFont="1" applyFill="1" applyBorder="1" applyAlignment="1">
      <alignment horizontal="center" vertical="center"/>
    </xf>
    <xf numFmtId="44" fontId="14" fillId="11" borderId="21" xfId="1" applyFont="1" applyFill="1" applyBorder="1" applyAlignment="1">
      <alignment horizontal="center" vertical="center"/>
    </xf>
    <xf numFmtId="44" fontId="8" fillId="11" borderId="5" xfId="1" applyFont="1" applyFill="1" applyBorder="1" applyAlignment="1">
      <alignment horizontal="center" vertical="center" textRotation="90"/>
    </xf>
    <xf numFmtId="44" fontId="8" fillId="11" borderId="9" xfId="1" applyFont="1" applyFill="1" applyBorder="1" applyAlignment="1">
      <alignment horizontal="center" vertical="center" textRotation="90"/>
    </xf>
    <xf numFmtId="44" fontId="14" fillId="5" borderId="1" xfId="1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 wrapText="1"/>
    </xf>
    <xf numFmtId="0" fontId="13" fillId="5" borderId="20" xfId="0" applyFont="1" applyFill="1" applyBorder="1" applyAlignment="1">
      <alignment horizontal="center" vertical="center" wrapText="1"/>
    </xf>
    <xf numFmtId="44" fontId="14" fillId="5" borderId="19" xfId="1" applyFont="1" applyFill="1" applyBorder="1" applyAlignment="1">
      <alignment horizontal="center" vertical="center"/>
    </xf>
    <xf numFmtId="44" fontId="14" fillId="5" borderId="20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44" fontId="7" fillId="8" borderId="3" xfId="1" applyFont="1" applyFill="1" applyBorder="1" applyAlignment="1">
      <alignment horizontal="center" textRotation="90"/>
    </xf>
    <xf numFmtId="44" fontId="7" fillId="8" borderId="2" xfId="1" applyFont="1" applyFill="1" applyBorder="1" applyAlignment="1">
      <alignment horizontal="center" textRotation="90"/>
    </xf>
    <xf numFmtId="44" fontId="8" fillId="12" borderId="8" xfId="1" applyFont="1" applyFill="1" applyBorder="1" applyAlignment="1">
      <alignment horizontal="center" vertical="center" textRotation="90"/>
    </xf>
    <xf numFmtId="44" fontId="23" fillId="3" borderId="8" xfId="1" applyFont="1" applyFill="1" applyBorder="1" applyAlignment="1">
      <alignment horizontal="center" vertical="center" textRotation="90"/>
    </xf>
    <xf numFmtId="44" fontId="23" fillId="13" borderId="2" xfId="1" applyFont="1" applyFill="1" applyBorder="1" applyAlignment="1">
      <alignment horizontal="center" textRotation="90"/>
    </xf>
    <xf numFmtId="44" fontId="30" fillId="5" borderId="1" xfId="1" applyFont="1" applyFill="1" applyBorder="1" applyAlignment="1">
      <alignment horizontal="center" textRotation="90"/>
    </xf>
    <xf numFmtId="0" fontId="0" fillId="0" borderId="0" xfId="0" applyAlignment="1">
      <alignment horizontal="center"/>
    </xf>
    <xf numFmtId="44" fontId="25" fillId="5" borderId="1" xfId="1" applyFont="1" applyFill="1" applyBorder="1" applyAlignment="1">
      <alignment horizontal="center" vertical="center" textRotation="90" wrapText="1"/>
    </xf>
    <xf numFmtId="44" fontId="22" fillId="5" borderId="1" xfId="1" applyFont="1" applyFill="1" applyBorder="1" applyAlignment="1">
      <alignment horizontal="center" vertical="center" textRotation="90"/>
    </xf>
    <xf numFmtId="44" fontId="5" fillId="8" borderId="22" xfId="1" applyFont="1" applyFill="1" applyBorder="1" applyAlignment="1">
      <alignment horizontal="center" vertical="center" textRotation="90"/>
    </xf>
    <xf numFmtId="44" fontId="5" fillId="8" borderId="0" xfId="1" applyFont="1" applyFill="1" applyBorder="1" applyAlignment="1">
      <alignment horizontal="center" vertical="center" textRotation="90"/>
    </xf>
    <xf numFmtId="44" fontId="18" fillId="16" borderId="3" xfId="0" applyNumberFormat="1" applyFont="1" applyFill="1" applyBorder="1" applyAlignment="1">
      <alignment horizontal="center" vertical="center" wrapText="1"/>
    </xf>
    <xf numFmtId="44" fontId="18" fillId="16" borderId="2" xfId="0" applyNumberFormat="1" applyFont="1" applyFill="1" applyBorder="1" applyAlignment="1">
      <alignment horizontal="center" vertical="center" wrapText="1"/>
    </xf>
    <xf numFmtId="44" fontId="18" fillId="16" borderId="4" xfId="0" applyNumberFormat="1" applyFont="1" applyFill="1" applyBorder="1" applyAlignment="1">
      <alignment horizontal="center" vertical="center" wrapText="1"/>
    </xf>
    <xf numFmtId="0" fontId="13" fillId="11" borderId="18" xfId="0" applyFont="1" applyFill="1" applyBorder="1" applyAlignment="1">
      <alignment horizontal="center" vertical="center" wrapText="1"/>
    </xf>
    <xf numFmtId="0" fontId="13" fillId="11" borderId="13" xfId="0" applyFont="1" applyFill="1" applyBorder="1" applyAlignment="1">
      <alignment horizontal="center" vertical="center" wrapText="1"/>
    </xf>
    <xf numFmtId="0" fontId="13" fillId="11" borderId="14" xfId="0" applyFont="1" applyFill="1" applyBorder="1" applyAlignment="1">
      <alignment horizontal="center" vertical="center" wrapText="1"/>
    </xf>
    <xf numFmtId="44" fontId="8" fillId="9" borderId="7" xfId="1" applyFont="1" applyFill="1" applyBorder="1" applyAlignment="1">
      <alignment horizontal="center" textRotation="90"/>
    </xf>
    <xf numFmtId="44" fontId="8" fillId="9" borderId="8" xfId="1" applyFont="1" applyFill="1" applyBorder="1" applyAlignment="1">
      <alignment horizontal="center" textRotation="90"/>
    </xf>
    <xf numFmtId="44" fontId="23" fillId="12" borderId="6" xfId="1" applyFont="1" applyFill="1" applyBorder="1" applyAlignment="1">
      <alignment horizontal="center" vertical="center" textRotation="90"/>
    </xf>
    <xf numFmtId="44" fontId="23" fillId="12" borderId="1" xfId="1" applyFont="1" applyFill="1" applyBorder="1" applyAlignment="1">
      <alignment horizontal="center" vertical="center" textRotation="90"/>
    </xf>
    <xf numFmtId="44" fontId="5" fillId="10" borderId="10" xfId="1" applyFont="1" applyFill="1" applyBorder="1" applyAlignment="1">
      <alignment horizontal="center" vertical="center" textRotation="90"/>
    </xf>
    <xf numFmtId="44" fontId="5" fillId="10" borderId="11" xfId="1" applyFont="1" applyFill="1" applyBorder="1" applyAlignment="1">
      <alignment horizontal="center" vertical="center" textRotation="90"/>
    </xf>
    <xf numFmtId="44" fontId="5" fillId="10" borderId="12" xfId="1" applyFont="1" applyFill="1" applyBorder="1" applyAlignment="1">
      <alignment horizontal="center" vertical="center" textRotation="90"/>
    </xf>
    <xf numFmtId="44" fontId="7" fillId="8" borderId="3" xfId="1" applyFont="1" applyFill="1" applyBorder="1" applyAlignment="1">
      <alignment horizontal="center" vertical="center" textRotation="90"/>
    </xf>
    <xf numFmtId="44" fontId="7" fillId="8" borderId="2" xfId="1" applyFont="1" applyFill="1" applyBorder="1" applyAlignment="1">
      <alignment horizontal="center" vertical="center" textRotation="90"/>
    </xf>
    <xf numFmtId="44" fontId="36" fillId="8" borderId="3" xfId="1" applyFont="1" applyFill="1" applyBorder="1" applyAlignment="1">
      <alignment horizontal="center" vertical="center" textRotation="90"/>
    </xf>
    <xf numFmtId="44" fontId="36" fillId="8" borderId="2" xfId="1" applyFont="1" applyFill="1" applyBorder="1" applyAlignment="1">
      <alignment horizontal="center" vertical="center" textRotation="90"/>
    </xf>
    <xf numFmtId="44" fontId="18" fillId="7" borderId="3" xfId="0" applyNumberFormat="1" applyFont="1" applyFill="1" applyBorder="1" applyAlignment="1">
      <alignment horizontal="center" vertical="center" wrapText="1"/>
    </xf>
    <xf numFmtId="44" fontId="18" fillId="7" borderId="2" xfId="0" applyNumberFormat="1" applyFont="1" applyFill="1" applyBorder="1" applyAlignment="1">
      <alignment horizontal="center" vertical="center" wrapText="1"/>
    </xf>
    <xf numFmtId="44" fontId="12" fillId="13" borderId="2" xfId="1" applyFont="1" applyFill="1" applyBorder="1" applyAlignment="1">
      <alignment horizontal="center" textRotation="90"/>
    </xf>
    <xf numFmtId="44" fontId="12" fillId="13" borderId="4" xfId="1" applyFont="1" applyFill="1" applyBorder="1" applyAlignment="1">
      <alignment horizontal="center" textRotation="90"/>
    </xf>
    <xf numFmtId="44" fontId="8" fillId="4" borderId="7" xfId="1" applyFont="1" applyFill="1" applyBorder="1" applyAlignment="1">
      <alignment horizontal="center" vertical="center" textRotation="90"/>
    </xf>
    <xf numFmtId="44" fontId="8" fillId="4" borderId="8" xfId="1" applyFont="1" applyFill="1" applyBorder="1" applyAlignment="1">
      <alignment horizontal="center" vertical="center" textRotation="90"/>
    </xf>
    <xf numFmtId="44" fontId="8" fillId="4" borderId="2" xfId="1" applyFont="1" applyFill="1" applyBorder="1" applyAlignment="1">
      <alignment horizontal="center" vertical="center" textRotation="90"/>
    </xf>
    <xf numFmtId="0" fontId="18" fillId="16" borderId="1" xfId="0" applyFont="1" applyFill="1" applyBorder="1" applyAlignment="1">
      <alignment horizontal="center" vertical="center" wrapText="1"/>
    </xf>
    <xf numFmtId="0" fontId="18" fillId="16" borderId="3" xfId="0" applyFont="1" applyFill="1" applyBorder="1" applyAlignment="1">
      <alignment horizontal="center" vertical="center" wrapText="1"/>
    </xf>
    <xf numFmtId="0" fontId="18" fillId="16" borderId="2" xfId="0" applyFont="1" applyFill="1" applyBorder="1" applyAlignment="1">
      <alignment horizontal="center" vertical="center" wrapText="1"/>
    </xf>
    <xf numFmtId="0" fontId="18" fillId="16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7" fillId="15" borderId="23" xfId="0" applyFont="1" applyFill="1" applyBorder="1" applyAlignment="1">
      <alignment horizontal="center"/>
    </xf>
    <xf numFmtId="44" fontId="10" fillId="0" borderId="1" xfId="1" applyFont="1" applyBorder="1" applyAlignment="1">
      <alignment horizontal="center" wrapText="1"/>
    </xf>
    <xf numFmtId="44" fontId="4" fillId="0" borderId="1" xfId="1" applyFont="1" applyBorder="1" applyAlignment="1">
      <alignment horizontal="center" wrapText="1"/>
    </xf>
  </cellXfs>
  <cellStyles count="4">
    <cellStyle name="Moneda" xfId="1" builtinId="4"/>
    <cellStyle name="Normal" xfId="0" builtinId="0"/>
    <cellStyle name="Normal 31" xfId="3" xr:uid="{1FD5A9C6-FF89-48BB-AE18-8801423DF51B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L1578"/>
  <sheetViews>
    <sheetView tabSelected="1" zoomScale="70" zoomScaleNormal="70" workbookViewId="0"/>
  </sheetViews>
  <sheetFormatPr baseColWidth="10" defaultColWidth="11.42578125" defaultRowHeight="15"/>
  <cols>
    <col min="1" max="1" width="28.7109375" style="18" customWidth="1"/>
    <col min="2" max="2" width="22" customWidth="1"/>
    <col min="3" max="3" width="36.28515625" customWidth="1"/>
    <col min="4" max="4" width="32.42578125" style="1" customWidth="1"/>
    <col min="5" max="5" width="33.5703125" style="1" customWidth="1"/>
    <col min="6" max="6" width="70" style="1" customWidth="1"/>
    <col min="7" max="7" width="47.5703125" style="1" customWidth="1"/>
    <col min="8" max="9" width="23.28515625" style="4" customWidth="1"/>
    <col min="10" max="10" width="29" style="4" customWidth="1"/>
    <col min="11" max="12" width="39.42578125" style="4" customWidth="1"/>
    <col min="13" max="13" width="61" customWidth="1"/>
    <col min="14" max="14" width="28.28515625" customWidth="1"/>
    <col min="15" max="15" width="29.7109375" customWidth="1"/>
    <col min="16" max="16" width="18.42578125" customWidth="1"/>
    <col min="17" max="17" width="27.7109375" bestFit="1" customWidth="1"/>
    <col min="18" max="18" width="33.5703125" customWidth="1"/>
    <col min="19" max="23" width="30" customWidth="1"/>
  </cols>
  <sheetData>
    <row r="1" spans="1:17" ht="130.5" customHeight="1">
      <c r="A1" s="83" t="s">
        <v>217</v>
      </c>
      <c r="D1" s="99" t="s">
        <v>0</v>
      </c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17" s="16" customFormat="1" ht="116.25">
      <c r="A2" s="17" t="s">
        <v>212</v>
      </c>
      <c r="B2" s="13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5" t="s">
        <v>7</v>
      </c>
      <c r="I2" s="19" t="s">
        <v>8</v>
      </c>
      <c r="J2" s="19" t="s">
        <v>9</v>
      </c>
      <c r="K2" s="19" t="s">
        <v>10</v>
      </c>
      <c r="L2" s="82" t="s">
        <v>218</v>
      </c>
      <c r="M2" s="20" t="s">
        <v>11</v>
      </c>
      <c r="N2" s="31" t="s">
        <v>12</v>
      </c>
      <c r="O2" s="16" t="s">
        <v>13</v>
      </c>
      <c r="P2" s="62"/>
      <c r="Q2" s="62"/>
    </row>
    <row r="3" spans="1:17" ht="26.25" customHeight="1">
      <c r="A3" s="137">
        <f>74208830+823989.27</f>
        <v>75032819.269999996</v>
      </c>
      <c r="B3" s="8" t="s">
        <v>14</v>
      </c>
      <c r="C3" s="100">
        <f>A3*0.4</f>
        <v>30013127.708000001</v>
      </c>
      <c r="D3" s="102" t="s">
        <v>15</v>
      </c>
      <c r="E3" s="102" t="s">
        <v>16</v>
      </c>
      <c r="F3" s="9" t="s">
        <v>17</v>
      </c>
      <c r="G3" s="9" t="s">
        <v>18</v>
      </c>
      <c r="H3" s="54">
        <v>8095145.7800000003</v>
      </c>
      <c r="I3" s="54">
        <v>0</v>
      </c>
      <c r="J3" s="54">
        <v>5666602</v>
      </c>
      <c r="K3" s="53">
        <v>2428543.7000000002</v>
      </c>
      <c r="L3" s="66"/>
      <c r="M3" s="129">
        <f>SUM(K3:K13)</f>
        <v>23101643.419999998</v>
      </c>
      <c r="N3" s="112">
        <f>SUM(M3:M98)</f>
        <v>51059582.398499995</v>
      </c>
      <c r="O3" s="137">
        <f>SUM(N3:N114)</f>
        <v>75032819.271695912</v>
      </c>
      <c r="P3" s="5"/>
      <c r="Q3" s="125">
        <f>A3-O3</f>
        <v>-1.6959160566329956E-3</v>
      </c>
    </row>
    <row r="4" spans="1:17" ht="26.25">
      <c r="A4" s="138"/>
      <c r="B4" s="10" t="s">
        <v>14</v>
      </c>
      <c r="C4" s="101"/>
      <c r="D4" s="103"/>
      <c r="E4" s="103"/>
      <c r="F4" s="11" t="s">
        <v>19</v>
      </c>
      <c r="G4" s="11" t="s">
        <v>18</v>
      </c>
      <c r="H4" s="55">
        <v>7565660.4500000002</v>
      </c>
      <c r="I4" s="54">
        <v>0</v>
      </c>
      <c r="J4" s="55">
        <v>5295962.3</v>
      </c>
      <c r="K4" s="55">
        <v>2269698.1</v>
      </c>
      <c r="L4" s="67"/>
      <c r="M4" s="130"/>
      <c r="N4" s="113"/>
      <c r="O4" s="138"/>
      <c r="P4" s="5"/>
      <c r="Q4" s="125"/>
    </row>
    <row r="5" spans="1:17" ht="26.25">
      <c r="A5" s="138"/>
      <c r="B5" s="8" t="s">
        <v>14</v>
      </c>
      <c r="C5" s="101"/>
      <c r="D5" s="103"/>
      <c r="E5" s="103"/>
      <c r="F5" s="9" t="s">
        <v>20</v>
      </c>
      <c r="G5" s="9" t="s">
        <v>18</v>
      </c>
      <c r="H5" s="54">
        <v>14863281.050000001</v>
      </c>
      <c r="I5" s="54">
        <v>0</v>
      </c>
      <c r="J5" s="54">
        <v>10404297</v>
      </c>
      <c r="K5" s="53">
        <v>4458984.3</v>
      </c>
      <c r="L5" s="68"/>
      <c r="M5" s="130"/>
      <c r="N5" s="113"/>
      <c r="O5" s="138"/>
      <c r="P5" s="5"/>
      <c r="Q5" s="125"/>
    </row>
    <row r="6" spans="1:17" ht="26.25">
      <c r="A6" s="138"/>
      <c r="B6" s="10" t="s">
        <v>14</v>
      </c>
      <c r="C6" s="101"/>
      <c r="D6" s="103"/>
      <c r="E6" s="103"/>
      <c r="F6" s="11" t="s">
        <v>21</v>
      </c>
      <c r="G6" s="11" t="s">
        <v>22</v>
      </c>
      <c r="H6" s="55">
        <v>6758059.9299999997</v>
      </c>
      <c r="I6" s="54">
        <v>0</v>
      </c>
      <c r="J6" s="55">
        <v>4730642</v>
      </c>
      <c r="K6" s="55">
        <v>2027418.02</v>
      </c>
      <c r="L6" s="67"/>
      <c r="M6" s="130"/>
      <c r="N6" s="113"/>
      <c r="O6" s="138"/>
      <c r="P6" s="5"/>
      <c r="Q6" s="125"/>
    </row>
    <row r="7" spans="1:17" ht="39.75" customHeight="1">
      <c r="A7" s="138"/>
      <c r="B7" s="8" t="s">
        <v>14</v>
      </c>
      <c r="C7" s="101"/>
      <c r="D7" s="103"/>
      <c r="E7" s="103"/>
      <c r="F7" s="9" t="s">
        <v>23</v>
      </c>
      <c r="G7" s="9" t="s">
        <v>24</v>
      </c>
      <c r="H7" s="54">
        <v>5090027.7</v>
      </c>
      <c r="I7" s="54">
        <v>0</v>
      </c>
      <c r="J7" s="54">
        <v>3563019.4</v>
      </c>
      <c r="K7" s="53">
        <v>1527008.3</v>
      </c>
      <c r="L7" s="68"/>
      <c r="M7" s="130"/>
      <c r="N7" s="113"/>
      <c r="O7" s="138"/>
      <c r="P7" s="5"/>
      <c r="Q7" s="125"/>
    </row>
    <row r="8" spans="1:17" ht="26.25">
      <c r="A8" s="138"/>
      <c r="B8" s="10" t="s">
        <v>14</v>
      </c>
      <c r="C8" s="101"/>
      <c r="D8" s="103"/>
      <c r="E8" s="103"/>
      <c r="F8" s="11" t="s">
        <v>25</v>
      </c>
      <c r="G8" s="11" t="s">
        <v>26</v>
      </c>
      <c r="H8" s="55">
        <v>8134084.0700000003</v>
      </c>
      <c r="I8" s="54">
        <v>0</v>
      </c>
      <c r="J8" s="55">
        <v>5694194.7999999998</v>
      </c>
      <c r="K8" s="55">
        <v>2440225.2000000002</v>
      </c>
      <c r="L8" s="67"/>
      <c r="M8" s="130"/>
      <c r="N8" s="113"/>
      <c r="O8" s="138"/>
      <c r="P8" s="5"/>
      <c r="Q8" s="125"/>
    </row>
    <row r="9" spans="1:17" ht="15.75">
      <c r="A9" s="138"/>
      <c r="B9" s="8" t="s">
        <v>14</v>
      </c>
      <c r="C9" s="101"/>
      <c r="D9" s="103"/>
      <c r="E9" s="103"/>
      <c r="F9" s="9" t="s">
        <v>27</v>
      </c>
      <c r="G9" s="9" t="s">
        <v>28</v>
      </c>
      <c r="H9" s="54">
        <v>8214563.9800000004</v>
      </c>
      <c r="I9" s="54">
        <v>0</v>
      </c>
      <c r="J9" s="54">
        <v>5750194.7999999998</v>
      </c>
      <c r="K9" s="53">
        <v>2464369.2000000002</v>
      </c>
      <c r="L9" s="68"/>
      <c r="M9" s="130"/>
      <c r="N9" s="113"/>
      <c r="O9" s="138"/>
      <c r="P9" s="5"/>
      <c r="Q9" s="125"/>
    </row>
    <row r="10" spans="1:17" ht="26.25">
      <c r="A10" s="138"/>
      <c r="B10" s="10" t="s">
        <v>14</v>
      </c>
      <c r="C10" s="101"/>
      <c r="D10" s="103"/>
      <c r="E10" s="103"/>
      <c r="F10" s="11" t="s">
        <v>29</v>
      </c>
      <c r="G10" s="11" t="s">
        <v>30</v>
      </c>
      <c r="H10" s="55">
        <v>7781413.9299999997</v>
      </c>
      <c r="I10" s="54">
        <v>0</v>
      </c>
      <c r="J10" s="55">
        <v>5446989.7999999998</v>
      </c>
      <c r="K10" s="55">
        <v>2334424.2000000002</v>
      </c>
      <c r="L10" s="67"/>
      <c r="M10" s="130"/>
      <c r="N10" s="113"/>
      <c r="O10" s="138"/>
      <c r="P10" s="5"/>
      <c r="Q10" s="125"/>
    </row>
    <row r="11" spans="1:17" ht="26.25">
      <c r="A11" s="138"/>
      <c r="B11" s="8" t="s">
        <v>14</v>
      </c>
      <c r="C11" s="101"/>
      <c r="D11" s="103"/>
      <c r="E11" s="103"/>
      <c r="F11" s="9" t="s">
        <v>31</v>
      </c>
      <c r="G11" s="9" t="s">
        <v>32</v>
      </c>
      <c r="H11" s="54">
        <v>10503241.380000001</v>
      </c>
      <c r="I11" s="54">
        <v>0</v>
      </c>
      <c r="J11" s="54">
        <v>7352269</v>
      </c>
      <c r="K11" s="53">
        <v>3150972.4</v>
      </c>
      <c r="L11" s="68"/>
      <c r="M11" s="130"/>
      <c r="N11" s="113"/>
      <c r="O11" s="138"/>
      <c r="P11" s="5"/>
      <c r="Q11" s="125"/>
    </row>
    <row r="12" spans="1:17" ht="15.75">
      <c r="A12" s="138"/>
      <c r="B12" s="8" t="s">
        <v>14</v>
      </c>
      <c r="C12" s="101"/>
      <c r="D12" s="103"/>
      <c r="E12" s="103"/>
      <c r="F12" s="11" t="s">
        <v>33</v>
      </c>
      <c r="G12" s="11" t="s">
        <v>34</v>
      </c>
      <c r="H12" s="55">
        <v>18675000</v>
      </c>
      <c r="I12" s="54">
        <v>0</v>
      </c>
      <c r="J12" s="55"/>
      <c r="K12" s="55"/>
      <c r="L12" s="67"/>
      <c r="M12" s="130"/>
      <c r="N12" s="113"/>
      <c r="O12" s="138"/>
      <c r="P12" s="5"/>
      <c r="Q12" s="125"/>
    </row>
    <row r="13" spans="1:17" ht="27" thickBot="1">
      <c r="A13" s="138"/>
      <c r="B13" s="10" t="s">
        <v>14</v>
      </c>
      <c r="C13" s="101"/>
      <c r="D13" s="103"/>
      <c r="E13" s="103"/>
      <c r="F13" s="9" t="s">
        <v>35</v>
      </c>
      <c r="G13" s="9" t="s">
        <v>36</v>
      </c>
      <c r="H13" s="54">
        <v>35690477.689999998</v>
      </c>
      <c r="I13" s="54">
        <v>0</v>
      </c>
      <c r="J13" s="54"/>
      <c r="K13" s="53"/>
      <c r="L13" s="68"/>
      <c r="M13" s="130"/>
      <c r="N13" s="113"/>
      <c r="O13" s="138"/>
      <c r="P13" s="5"/>
      <c r="Q13" s="125"/>
    </row>
    <row r="14" spans="1:17" ht="15" customHeight="1">
      <c r="A14" s="138"/>
      <c r="B14" s="8" t="s">
        <v>14</v>
      </c>
      <c r="C14" s="101"/>
      <c r="D14" s="152" t="s">
        <v>37</v>
      </c>
      <c r="E14" s="104" t="s">
        <v>38</v>
      </c>
      <c r="F14" s="11" t="s">
        <v>39</v>
      </c>
      <c r="G14" s="11" t="s">
        <v>40</v>
      </c>
      <c r="H14" s="55">
        <v>399094.80000000005</v>
      </c>
      <c r="I14" s="54">
        <v>0</v>
      </c>
      <c r="J14" s="55">
        <f t="shared" ref="J14:J37" si="0">H14/2</f>
        <v>199547.40000000002</v>
      </c>
      <c r="K14" s="55">
        <f t="shared" ref="K14:K37" si="1">H14/2</f>
        <v>199547.40000000002</v>
      </c>
      <c r="L14" s="69"/>
      <c r="M14" s="141">
        <f>SUM(K14:K36)</f>
        <v>2579585.0560000003</v>
      </c>
      <c r="N14" s="113"/>
      <c r="O14" s="138"/>
      <c r="P14" s="5"/>
      <c r="Q14" s="125"/>
    </row>
    <row r="15" spans="1:17" ht="15.75">
      <c r="A15" s="138"/>
      <c r="B15" s="10" t="s">
        <v>14</v>
      </c>
      <c r="C15" s="101"/>
      <c r="D15" s="153"/>
      <c r="E15" s="105"/>
      <c r="F15" s="9" t="s">
        <v>39</v>
      </c>
      <c r="G15" s="9" t="s">
        <v>41</v>
      </c>
      <c r="H15" s="54">
        <v>336288.53499999997</v>
      </c>
      <c r="I15" s="54">
        <v>0</v>
      </c>
      <c r="J15" s="54">
        <f t="shared" si="0"/>
        <v>168144.26749999999</v>
      </c>
      <c r="K15" s="53">
        <f t="shared" si="1"/>
        <v>168144.26749999999</v>
      </c>
      <c r="L15" s="70"/>
      <c r="M15" s="142"/>
      <c r="N15" s="113"/>
      <c r="O15" s="138"/>
      <c r="P15" s="5"/>
      <c r="Q15" s="125"/>
    </row>
    <row r="16" spans="1:17" ht="15.75">
      <c r="A16" s="138"/>
      <c r="B16" s="8" t="s">
        <v>14</v>
      </c>
      <c r="C16" s="101"/>
      <c r="D16" s="153"/>
      <c r="E16" s="105"/>
      <c r="F16" s="11" t="s">
        <v>39</v>
      </c>
      <c r="G16" s="11" t="s">
        <v>42</v>
      </c>
      <c r="H16" s="55">
        <v>507822.55000000005</v>
      </c>
      <c r="I16" s="54">
        <v>0</v>
      </c>
      <c r="J16" s="55">
        <f t="shared" si="0"/>
        <v>253911.27500000002</v>
      </c>
      <c r="K16" s="55">
        <f t="shared" si="1"/>
        <v>253911.27500000002</v>
      </c>
      <c r="L16" s="71"/>
      <c r="M16" s="142"/>
      <c r="N16" s="113"/>
      <c r="O16" s="138"/>
      <c r="P16" s="5"/>
      <c r="Q16" s="125"/>
    </row>
    <row r="17" spans="1:142" ht="15.75">
      <c r="A17" s="138"/>
      <c r="B17" s="10" t="s">
        <v>14</v>
      </c>
      <c r="C17" s="101"/>
      <c r="D17" s="153"/>
      <c r="E17" s="105"/>
      <c r="F17" s="9" t="s">
        <v>39</v>
      </c>
      <c r="G17" s="9" t="s">
        <v>43</v>
      </c>
      <c r="H17" s="54">
        <v>269900.65000000002</v>
      </c>
      <c r="I17" s="54">
        <v>0</v>
      </c>
      <c r="J17" s="54">
        <f t="shared" si="0"/>
        <v>134950.32500000001</v>
      </c>
      <c r="K17" s="53">
        <f t="shared" si="1"/>
        <v>134950.32500000001</v>
      </c>
      <c r="L17" s="70"/>
      <c r="M17" s="142"/>
      <c r="N17" s="113"/>
      <c r="O17" s="138"/>
      <c r="P17" s="5"/>
      <c r="Q17" s="125"/>
    </row>
    <row r="18" spans="1:142" ht="15.75">
      <c r="A18" s="138"/>
      <c r="B18" s="8" t="s">
        <v>14</v>
      </c>
      <c r="C18" s="101"/>
      <c r="D18" s="153"/>
      <c r="E18" s="105"/>
      <c r="F18" s="11" t="s">
        <v>39</v>
      </c>
      <c r="G18" s="11" t="s">
        <v>44</v>
      </c>
      <c r="H18" s="55">
        <v>211686.53350000002</v>
      </c>
      <c r="I18" s="54">
        <v>0</v>
      </c>
      <c r="J18" s="55">
        <f t="shared" si="0"/>
        <v>105843.26675000001</v>
      </c>
      <c r="K18" s="55">
        <f t="shared" si="1"/>
        <v>105843.26675000001</v>
      </c>
      <c r="L18" s="71"/>
      <c r="M18" s="142"/>
      <c r="N18" s="113"/>
      <c r="O18" s="138"/>
      <c r="P18" s="5"/>
      <c r="Q18" s="125"/>
    </row>
    <row r="19" spans="1:142" ht="15.75">
      <c r="A19" s="138"/>
      <c r="B19" s="10" t="s">
        <v>14</v>
      </c>
      <c r="C19" s="101"/>
      <c r="D19" s="153"/>
      <c r="E19" s="105"/>
      <c r="F19" s="9" t="s">
        <v>39</v>
      </c>
      <c r="G19" s="9" t="s">
        <v>45</v>
      </c>
      <c r="H19" s="54">
        <v>110006.90000000001</v>
      </c>
      <c r="I19" s="54">
        <v>0</v>
      </c>
      <c r="J19" s="54">
        <f t="shared" si="0"/>
        <v>55003.450000000004</v>
      </c>
      <c r="K19" s="53">
        <f t="shared" si="1"/>
        <v>55003.450000000004</v>
      </c>
      <c r="L19" s="70"/>
      <c r="M19" s="142"/>
      <c r="N19" s="113"/>
      <c r="O19" s="138"/>
      <c r="P19" s="5"/>
      <c r="Q19" s="125"/>
    </row>
    <row r="20" spans="1:142" ht="15.75">
      <c r="A20" s="138"/>
      <c r="B20" s="8" t="s">
        <v>14</v>
      </c>
      <c r="C20" s="101"/>
      <c r="D20" s="153"/>
      <c r="E20" s="105"/>
      <c r="F20" s="11" t="s">
        <v>39</v>
      </c>
      <c r="G20" s="11" t="s">
        <v>47</v>
      </c>
      <c r="H20" s="55">
        <v>81865.600000000006</v>
      </c>
      <c r="I20" s="54">
        <v>0</v>
      </c>
      <c r="J20" s="55">
        <f t="shared" si="0"/>
        <v>40932.800000000003</v>
      </c>
      <c r="K20" s="55">
        <f t="shared" si="1"/>
        <v>40932.800000000003</v>
      </c>
      <c r="L20" s="71"/>
      <c r="M20" s="142"/>
      <c r="N20" s="113"/>
      <c r="O20" s="138"/>
      <c r="P20" s="5"/>
      <c r="Q20" s="125"/>
    </row>
    <row r="21" spans="1:142" s="7" customFormat="1" ht="15.75">
      <c r="A21" s="138"/>
      <c r="B21" s="10" t="s">
        <v>14</v>
      </c>
      <c r="C21" s="101"/>
      <c r="D21" s="153"/>
      <c r="E21" s="105"/>
      <c r="F21" s="9" t="s">
        <v>39</v>
      </c>
      <c r="G21" s="9" t="s">
        <v>49</v>
      </c>
      <c r="H21" s="54">
        <v>89540.5</v>
      </c>
      <c r="I21" s="54">
        <v>0</v>
      </c>
      <c r="J21" s="54">
        <f t="shared" si="0"/>
        <v>44770.25</v>
      </c>
      <c r="K21" s="53">
        <f t="shared" si="1"/>
        <v>44770.25</v>
      </c>
      <c r="L21" s="70"/>
      <c r="M21" s="142"/>
      <c r="N21" s="113"/>
      <c r="O21" s="138"/>
      <c r="P21" s="40"/>
      <c r="Q21" s="125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</row>
    <row r="22" spans="1:142" ht="15.75">
      <c r="A22" s="138"/>
      <c r="B22" s="8" t="s">
        <v>14</v>
      </c>
      <c r="C22" s="101"/>
      <c r="D22" s="153"/>
      <c r="E22" s="105"/>
      <c r="F22" s="11" t="s">
        <v>39</v>
      </c>
      <c r="G22" s="11" t="s">
        <v>50</v>
      </c>
      <c r="H22" s="55">
        <v>122798.40000000001</v>
      </c>
      <c r="I22" s="54">
        <v>0</v>
      </c>
      <c r="J22" s="55">
        <f t="shared" si="0"/>
        <v>61399.200000000004</v>
      </c>
      <c r="K22" s="55">
        <f t="shared" si="1"/>
        <v>61399.200000000004</v>
      </c>
      <c r="L22" s="71"/>
      <c r="M22" s="142"/>
      <c r="N22" s="113"/>
      <c r="O22" s="138"/>
      <c r="P22" s="40"/>
      <c r="Q22" s="125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</row>
    <row r="23" spans="1:142" ht="15.75">
      <c r="A23" s="138"/>
      <c r="B23" s="10" t="s">
        <v>14</v>
      </c>
      <c r="C23" s="101"/>
      <c r="D23" s="153"/>
      <c r="E23" s="105"/>
      <c r="F23" s="9" t="s">
        <v>39</v>
      </c>
      <c r="G23" s="9" t="s">
        <v>54</v>
      </c>
      <c r="H23" s="54">
        <v>423398.65</v>
      </c>
      <c r="I23" s="54">
        <v>0</v>
      </c>
      <c r="J23" s="54">
        <f t="shared" si="0"/>
        <v>211699.32500000001</v>
      </c>
      <c r="K23" s="53">
        <f t="shared" si="1"/>
        <v>211699.32500000001</v>
      </c>
      <c r="L23" s="70"/>
      <c r="M23" s="142"/>
      <c r="N23" s="113"/>
      <c r="O23" s="138"/>
      <c r="P23" s="5"/>
      <c r="Q23" s="125"/>
    </row>
    <row r="24" spans="1:142" ht="15.75">
      <c r="A24" s="138"/>
      <c r="B24" s="8" t="s">
        <v>14</v>
      </c>
      <c r="C24" s="101"/>
      <c r="D24" s="153"/>
      <c r="E24" s="105"/>
      <c r="F24" s="11" t="s">
        <v>39</v>
      </c>
      <c r="G24" s="11" t="s">
        <v>55</v>
      </c>
      <c r="H24" s="55">
        <v>249434.25000000003</v>
      </c>
      <c r="I24" s="54">
        <v>0</v>
      </c>
      <c r="J24" s="55">
        <f t="shared" si="0"/>
        <v>124717.12500000001</v>
      </c>
      <c r="K24" s="55">
        <f t="shared" si="1"/>
        <v>124717.12500000001</v>
      </c>
      <c r="L24" s="71"/>
      <c r="M24" s="142"/>
      <c r="N24" s="113"/>
      <c r="O24" s="138"/>
      <c r="P24" s="5"/>
      <c r="Q24" s="125"/>
    </row>
    <row r="25" spans="1:142" ht="15.75">
      <c r="A25" s="138"/>
      <c r="B25" s="10" t="s">
        <v>14</v>
      </c>
      <c r="C25" s="101"/>
      <c r="D25" s="153"/>
      <c r="E25" s="105"/>
      <c r="F25" s="9" t="s">
        <v>39</v>
      </c>
      <c r="G25" s="9" t="s">
        <v>52</v>
      </c>
      <c r="H25" s="54">
        <v>223851.25000000003</v>
      </c>
      <c r="I25" s="54">
        <v>0</v>
      </c>
      <c r="J25" s="54">
        <f t="shared" si="0"/>
        <v>111925.62500000001</v>
      </c>
      <c r="K25" s="53">
        <f t="shared" si="1"/>
        <v>111925.62500000001</v>
      </c>
      <c r="L25" s="70"/>
      <c r="M25" s="142"/>
      <c r="N25" s="113"/>
      <c r="O25" s="138"/>
      <c r="P25" s="5"/>
      <c r="Q25" s="125"/>
    </row>
    <row r="26" spans="1:142" ht="15.75">
      <c r="A26" s="138"/>
      <c r="B26" s="8" t="s">
        <v>14</v>
      </c>
      <c r="C26" s="101"/>
      <c r="D26" s="153"/>
      <c r="E26" s="105"/>
      <c r="F26" s="11" t="s">
        <v>39</v>
      </c>
      <c r="G26" s="11" t="s">
        <v>57</v>
      </c>
      <c r="H26" s="55">
        <v>276296.40000000002</v>
      </c>
      <c r="I26" s="54">
        <v>0</v>
      </c>
      <c r="J26" s="55">
        <f t="shared" si="0"/>
        <v>138148.20000000001</v>
      </c>
      <c r="K26" s="55">
        <f t="shared" si="1"/>
        <v>138148.20000000001</v>
      </c>
      <c r="L26" s="71"/>
      <c r="M26" s="142"/>
      <c r="N26" s="113"/>
      <c r="O26" s="138"/>
      <c r="P26" s="5"/>
      <c r="Q26" s="125"/>
    </row>
    <row r="27" spans="1:142" ht="15.75">
      <c r="A27" s="138"/>
      <c r="B27" s="10" t="s">
        <v>14</v>
      </c>
      <c r="C27" s="101"/>
      <c r="D27" s="153"/>
      <c r="E27" s="105"/>
      <c r="F27" s="9" t="s">
        <v>39</v>
      </c>
      <c r="G27" s="9" t="s">
        <v>58</v>
      </c>
      <c r="H27" s="54">
        <v>131752.45000000001</v>
      </c>
      <c r="I27" s="54">
        <v>0</v>
      </c>
      <c r="J27" s="54">
        <f t="shared" si="0"/>
        <v>65876.225000000006</v>
      </c>
      <c r="K27" s="53">
        <f t="shared" si="1"/>
        <v>65876.225000000006</v>
      </c>
      <c r="L27" s="70"/>
      <c r="M27" s="142"/>
      <c r="N27" s="113"/>
      <c r="O27" s="138"/>
      <c r="P27" s="5"/>
      <c r="Q27" s="125"/>
    </row>
    <row r="28" spans="1:142" ht="15.75">
      <c r="A28" s="138"/>
      <c r="B28" s="8" t="s">
        <v>14</v>
      </c>
      <c r="C28" s="101"/>
      <c r="D28" s="153"/>
      <c r="E28" s="105"/>
      <c r="F28" s="11" t="s">
        <v>39</v>
      </c>
      <c r="G28" s="11" t="s">
        <v>59</v>
      </c>
      <c r="H28" s="55">
        <v>99773.700000000012</v>
      </c>
      <c r="I28" s="54">
        <v>0</v>
      </c>
      <c r="J28" s="55">
        <f t="shared" si="0"/>
        <v>49886.850000000006</v>
      </c>
      <c r="K28" s="55">
        <f t="shared" si="1"/>
        <v>49886.850000000006</v>
      </c>
      <c r="L28" s="71"/>
      <c r="M28" s="142"/>
      <c r="N28" s="113"/>
      <c r="O28" s="138"/>
      <c r="P28" s="5"/>
      <c r="Q28" s="125"/>
    </row>
    <row r="29" spans="1:142" ht="15.75">
      <c r="A29" s="138"/>
      <c r="B29" s="10" t="s">
        <v>14</v>
      </c>
      <c r="C29" s="101"/>
      <c r="D29" s="153"/>
      <c r="E29" s="105"/>
      <c r="F29" s="9" t="s">
        <v>39</v>
      </c>
      <c r="G29" s="9" t="s">
        <v>60</v>
      </c>
      <c r="H29" s="54">
        <v>417002.9</v>
      </c>
      <c r="I29" s="54">
        <v>0</v>
      </c>
      <c r="J29" s="54">
        <f t="shared" si="0"/>
        <v>208501.45</v>
      </c>
      <c r="K29" s="53">
        <f t="shared" si="1"/>
        <v>208501.45</v>
      </c>
      <c r="L29" s="70"/>
      <c r="M29" s="142"/>
      <c r="N29" s="113"/>
      <c r="O29" s="138"/>
      <c r="P29" s="5"/>
      <c r="Q29" s="125"/>
    </row>
    <row r="30" spans="1:142" ht="15.75">
      <c r="A30" s="138"/>
      <c r="B30" s="8" t="s">
        <v>14</v>
      </c>
      <c r="C30" s="101"/>
      <c r="D30" s="153"/>
      <c r="E30" s="105"/>
      <c r="F30" s="11" t="s">
        <v>39</v>
      </c>
      <c r="G30" s="11" t="s">
        <v>61</v>
      </c>
      <c r="H30" s="55">
        <v>72911.55</v>
      </c>
      <c r="I30" s="54">
        <v>0</v>
      </c>
      <c r="J30" s="55">
        <f t="shared" si="0"/>
        <v>36455.775000000001</v>
      </c>
      <c r="K30" s="55">
        <f t="shared" si="1"/>
        <v>36455.775000000001</v>
      </c>
      <c r="L30" s="71"/>
      <c r="M30" s="142"/>
      <c r="N30" s="113"/>
      <c r="O30" s="138"/>
      <c r="P30" s="5"/>
      <c r="Q30" s="125"/>
    </row>
    <row r="31" spans="1:142" ht="15.75">
      <c r="A31" s="138"/>
      <c r="B31" s="10" t="s">
        <v>14</v>
      </c>
      <c r="C31" s="101"/>
      <c r="D31" s="153"/>
      <c r="E31" s="105"/>
      <c r="F31" s="9" t="s">
        <v>39</v>
      </c>
      <c r="G31" s="9" t="s">
        <v>62</v>
      </c>
      <c r="H31" s="54">
        <v>86982.200000000012</v>
      </c>
      <c r="I31" s="54">
        <v>0</v>
      </c>
      <c r="J31" s="54">
        <f t="shared" si="0"/>
        <v>43491.100000000006</v>
      </c>
      <c r="K31" s="53">
        <f t="shared" si="1"/>
        <v>43491.100000000006</v>
      </c>
      <c r="L31" s="70"/>
      <c r="M31" s="142"/>
      <c r="N31" s="113"/>
      <c r="O31" s="138"/>
      <c r="P31" s="5"/>
      <c r="Q31" s="125"/>
    </row>
    <row r="32" spans="1:142" ht="15.75">
      <c r="A32" s="138"/>
      <c r="B32" s="8" t="s">
        <v>14</v>
      </c>
      <c r="C32" s="101"/>
      <c r="D32" s="153"/>
      <c r="E32" s="105"/>
      <c r="F32" s="11" t="s">
        <v>39</v>
      </c>
      <c r="G32" s="11" t="s">
        <v>64</v>
      </c>
      <c r="H32" s="55">
        <v>454098.25000000006</v>
      </c>
      <c r="I32" s="54">
        <v>0</v>
      </c>
      <c r="J32" s="55">
        <f t="shared" si="0"/>
        <v>227049.12500000003</v>
      </c>
      <c r="K32" s="55">
        <f t="shared" si="1"/>
        <v>227049.12500000003</v>
      </c>
      <c r="L32" s="71"/>
      <c r="M32" s="142"/>
      <c r="N32" s="113"/>
      <c r="O32" s="138"/>
      <c r="P32" s="5"/>
      <c r="Q32" s="125"/>
    </row>
    <row r="33" spans="1:17" ht="15.75">
      <c r="A33" s="138"/>
      <c r="B33" s="10" t="s">
        <v>14</v>
      </c>
      <c r="C33" s="101"/>
      <c r="D33" s="153"/>
      <c r="E33" s="105"/>
      <c r="F33" s="9" t="s">
        <v>39</v>
      </c>
      <c r="G33" s="9" t="s">
        <v>63</v>
      </c>
      <c r="H33" s="54">
        <v>84423.900000000009</v>
      </c>
      <c r="I33" s="54">
        <v>0</v>
      </c>
      <c r="J33" s="54">
        <f t="shared" si="0"/>
        <v>42211.950000000004</v>
      </c>
      <c r="K33" s="53">
        <f t="shared" si="1"/>
        <v>42211.950000000004</v>
      </c>
      <c r="L33" s="70"/>
      <c r="M33" s="142"/>
      <c r="N33" s="113"/>
      <c r="O33" s="138"/>
      <c r="P33" s="5"/>
      <c r="Q33" s="125"/>
    </row>
    <row r="34" spans="1:17" ht="15.75">
      <c r="A34" s="138"/>
      <c r="B34" s="8" t="s">
        <v>14</v>
      </c>
      <c r="C34" s="101"/>
      <c r="D34" s="153"/>
      <c r="E34" s="105"/>
      <c r="F34" s="11" t="s">
        <v>39</v>
      </c>
      <c r="G34" s="11" t="s">
        <v>124</v>
      </c>
      <c r="H34" s="55">
        <v>55003.450000000004</v>
      </c>
      <c r="I34" s="54">
        <v>0</v>
      </c>
      <c r="J34" s="55">
        <f t="shared" si="0"/>
        <v>27501.725000000002</v>
      </c>
      <c r="K34" s="55">
        <f t="shared" si="1"/>
        <v>27501.725000000002</v>
      </c>
      <c r="L34" s="71"/>
      <c r="M34" s="142"/>
      <c r="N34" s="113"/>
      <c r="O34" s="138"/>
      <c r="P34" s="5"/>
      <c r="Q34" s="125"/>
    </row>
    <row r="35" spans="1:17" ht="15.75">
      <c r="A35" s="138"/>
      <c r="B35" s="10" t="s">
        <v>14</v>
      </c>
      <c r="C35" s="101"/>
      <c r="D35" s="153"/>
      <c r="E35" s="105"/>
      <c r="F35" s="9" t="s">
        <v>39</v>
      </c>
      <c r="G35" s="9" t="s">
        <v>56</v>
      </c>
      <c r="H35" s="54">
        <v>200685.84349999999</v>
      </c>
      <c r="I35" s="54">
        <v>0</v>
      </c>
      <c r="J35" s="54">
        <f t="shared" si="0"/>
        <v>100342.92174999999</v>
      </c>
      <c r="K35" s="53">
        <f t="shared" si="1"/>
        <v>100342.92174999999</v>
      </c>
      <c r="L35" s="70"/>
      <c r="M35" s="142"/>
      <c r="N35" s="113"/>
      <c r="O35" s="138"/>
      <c r="P35" s="5"/>
      <c r="Q35" s="125"/>
    </row>
    <row r="36" spans="1:17" ht="16.5" thickBot="1">
      <c r="A36" s="138"/>
      <c r="B36" s="8" t="s">
        <v>14</v>
      </c>
      <c r="C36" s="101"/>
      <c r="D36" s="153"/>
      <c r="E36" s="106"/>
      <c r="F36" s="11" t="s">
        <v>39</v>
      </c>
      <c r="G36" s="11" t="s">
        <v>26</v>
      </c>
      <c r="H36" s="55">
        <v>254550.85</v>
      </c>
      <c r="I36" s="54">
        <v>0</v>
      </c>
      <c r="J36" s="55">
        <f t="shared" si="0"/>
        <v>127275.425</v>
      </c>
      <c r="K36" s="55">
        <f t="shared" si="1"/>
        <v>127275.425</v>
      </c>
      <c r="L36" s="72"/>
      <c r="M36" s="143"/>
      <c r="N36" s="113"/>
      <c r="O36" s="138"/>
      <c r="P36" s="5"/>
      <c r="Q36" s="125"/>
    </row>
    <row r="37" spans="1:17" ht="15" customHeight="1">
      <c r="A37" s="138"/>
      <c r="B37" s="8" t="s">
        <v>14</v>
      </c>
      <c r="C37" s="101"/>
      <c r="D37" s="153"/>
      <c r="E37" s="134" t="s">
        <v>65</v>
      </c>
      <c r="F37" s="9" t="s">
        <v>66</v>
      </c>
      <c r="G37" s="9" t="s">
        <v>56</v>
      </c>
      <c r="H37" s="54">
        <v>99802.25</v>
      </c>
      <c r="I37" s="54">
        <v>0</v>
      </c>
      <c r="J37" s="54">
        <f t="shared" si="0"/>
        <v>49901.125</v>
      </c>
      <c r="K37" s="53">
        <f t="shared" si="1"/>
        <v>49901.125</v>
      </c>
      <c r="L37" s="73"/>
      <c r="M37" s="109">
        <f>SUM(K37:K46)</f>
        <v>499011.25</v>
      </c>
      <c r="N37" s="113"/>
      <c r="O37" s="138"/>
      <c r="P37" s="5"/>
      <c r="Q37" s="125"/>
    </row>
    <row r="38" spans="1:17" ht="15" customHeight="1">
      <c r="A38" s="138"/>
      <c r="B38" s="10" t="s">
        <v>14</v>
      </c>
      <c r="C38" s="101"/>
      <c r="D38" s="153"/>
      <c r="E38" s="135"/>
      <c r="F38" s="11" t="s">
        <v>66</v>
      </c>
      <c r="G38" s="11" t="s">
        <v>67</v>
      </c>
      <c r="H38" s="55">
        <v>99802.25</v>
      </c>
      <c r="I38" s="54">
        <v>0</v>
      </c>
      <c r="J38" s="55">
        <f t="shared" ref="J38:J46" si="2">H38/2</f>
        <v>49901.125</v>
      </c>
      <c r="K38" s="55">
        <f t="shared" ref="K38:K46" si="3">H38/2</f>
        <v>49901.125</v>
      </c>
      <c r="L38" s="71"/>
      <c r="M38" s="110"/>
      <c r="N38" s="113"/>
      <c r="O38" s="138"/>
      <c r="P38" s="5"/>
      <c r="Q38" s="125"/>
    </row>
    <row r="39" spans="1:17" ht="15" customHeight="1">
      <c r="A39" s="138"/>
      <c r="B39" s="10"/>
      <c r="C39" s="101"/>
      <c r="D39" s="153"/>
      <c r="E39" s="135"/>
      <c r="F39" s="9" t="s">
        <v>66</v>
      </c>
      <c r="G39" s="9" t="s">
        <v>56</v>
      </c>
      <c r="H39" s="54">
        <v>99802.25</v>
      </c>
      <c r="I39" s="54">
        <v>0</v>
      </c>
      <c r="J39" s="54">
        <f t="shared" si="2"/>
        <v>49901.125</v>
      </c>
      <c r="K39" s="53">
        <f t="shared" si="3"/>
        <v>49901.125</v>
      </c>
      <c r="L39" s="70"/>
      <c r="M39" s="110"/>
      <c r="N39" s="113"/>
      <c r="O39" s="138"/>
      <c r="P39" s="5"/>
      <c r="Q39" s="125"/>
    </row>
    <row r="40" spans="1:17" ht="15" customHeight="1">
      <c r="A40" s="138"/>
      <c r="B40" s="10"/>
      <c r="C40" s="101"/>
      <c r="D40" s="153"/>
      <c r="E40" s="135"/>
      <c r="F40" s="11" t="s">
        <v>66</v>
      </c>
      <c r="G40" s="11" t="s">
        <v>67</v>
      </c>
      <c r="H40" s="55">
        <v>99802.25</v>
      </c>
      <c r="I40" s="54">
        <v>0</v>
      </c>
      <c r="J40" s="55">
        <f t="shared" si="2"/>
        <v>49901.125</v>
      </c>
      <c r="K40" s="55">
        <f t="shared" si="3"/>
        <v>49901.125</v>
      </c>
      <c r="L40" s="71"/>
      <c r="M40" s="110"/>
      <c r="N40" s="113"/>
      <c r="O40" s="138"/>
      <c r="P40" s="5"/>
      <c r="Q40" s="125"/>
    </row>
    <row r="41" spans="1:17" ht="15" customHeight="1">
      <c r="A41" s="138"/>
      <c r="B41" s="8" t="s">
        <v>14</v>
      </c>
      <c r="C41" s="101"/>
      <c r="D41" s="153"/>
      <c r="E41" s="135"/>
      <c r="F41" s="9" t="s">
        <v>66</v>
      </c>
      <c r="G41" s="9" t="s">
        <v>56</v>
      </c>
      <c r="H41" s="54">
        <v>99802.25</v>
      </c>
      <c r="I41" s="54">
        <v>0</v>
      </c>
      <c r="J41" s="54">
        <f t="shared" si="2"/>
        <v>49901.125</v>
      </c>
      <c r="K41" s="53">
        <f t="shared" si="3"/>
        <v>49901.125</v>
      </c>
      <c r="L41" s="70"/>
      <c r="M41" s="110"/>
      <c r="N41" s="113"/>
      <c r="O41" s="138"/>
      <c r="P41" s="5"/>
      <c r="Q41" s="125"/>
    </row>
    <row r="42" spans="1:17" ht="15" customHeight="1">
      <c r="A42" s="138"/>
      <c r="B42" s="8"/>
      <c r="C42" s="101"/>
      <c r="D42" s="153"/>
      <c r="E42" s="135"/>
      <c r="F42" s="11" t="s">
        <v>66</v>
      </c>
      <c r="G42" s="11" t="s">
        <v>67</v>
      </c>
      <c r="H42" s="55">
        <v>99802.25</v>
      </c>
      <c r="I42" s="54">
        <v>0</v>
      </c>
      <c r="J42" s="55">
        <f t="shared" si="2"/>
        <v>49901.125</v>
      </c>
      <c r="K42" s="55">
        <f t="shared" si="3"/>
        <v>49901.125</v>
      </c>
      <c r="L42" s="71"/>
      <c r="M42" s="110"/>
      <c r="N42" s="113"/>
      <c r="O42" s="138"/>
      <c r="P42" s="5"/>
      <c r="Q42" s="125"/>
    </row>
    <row r="43" spans="1:17" ht="15" customHeight="1">
      <c r="A43" s="138"/>
      <c r="B43" s="10" t="s">
        <v>14</v>
      </c>
      <c r="C43" s="101"/>
      <c r="D43" s="153"/>
      <c r="E43" s="135"/>
      <c r="F43" s="9" t="s">
        <v>66</v>
      </c>
      <c r="G43" s="9" t="s">
        <v>56</v>
      </c>
      <c r="H43" s="54">
        <v>99802.25</v>
      </c>
      <c r="I43" s="54">
        <v>0</v>
      </c>
      <c r="J43" s="54">
        <f t="shared" si="2"/>
        <v>49901.125</v>
      </c>
      <c r="K43" s="53">
        <f t="shared" si="3"/>
        <v>49901.125</v>
      </c>
      <c r="L43" s="70"/>
      <c r="M43" s="110"/>
      <c r="N43" s="113"/>
      <c r="O43" s="138"/>
      <c r="P43" s="5"/>
      <c r="Q43" s="125"/>
    </row>
    <row r="44" spans="1:17" ht="15" customHeight="1">
      <c r="A44" s="138"/>
      <c r="B44" s="8" t="s">
        <v>14</v>
      </c>
      <c r="C44" s="101"/>
      <c r="D44" s="153"/>
      <c r="E44" s="135"/>
      <c r="F44" s="11" t="s">
        <v>66</v>
      </c>
      <c r="G44" s="11" t="s">
        <v>67</v>
      </c>
      <c r="H44" s="55">
        <v>99802.25</v>
      </c>
      <c r="I44" s="54">
        <v>0</v>
      </c>
      <c r="J44" s="55">
        <f t="shared" si="2"/>
        <v>49901.125</v>
      </c>
      <c r="K44" s="55">
        <f t="shared" si="3"/>
        <v>49901.125</v>
      </c>
      <c r="L44" s="71"/>
      <c r="M44" s="110"/>
      <c r="N44" s="113"/>
      <c r="O44" s="138"/>
      <c r="P44" s="5"/>
      <c r="Q44" s="125"/>
    </row>
    <row r="45" spans="1:17" ht="15" customHeight="1">
      <c r="A45" s="138"/>
      <c r="B45" s="10" t="s">
        <v>14</v>
      </c>
      <c r="C45" s="101"/>
      <c r="D45" s="153"/>
      <c r="E45" s="135"/>
      <c r="F45" s="9" t="s">
        <v>66</v>
      </c>
      <c r="G45" s="9" t="s">
        <v>56</v>
      </c>
      <c r="H45" s="54">
        <v>99802.25</v>
      </c>
      <c r="I45" s="54">
        <v>0</v>
      </c>
      <c r="J45" s="54">
        <f t="shared" si="2"/>
        <v>49901.125</v>
      </c>
      <c r="K45" s="53">
        <f t="shared" si="3"/>
        <v>49901.125</v>
      </c>
      <c r="L45" s="70"/>
      <c r="M45" s="110"/>
      <c r="N45" s="113"/>
      <c r="O45" s="138"/>
      <c r="P45" s="5"/>
      <c r="Q45" s="125"/>
    </row>
    <row r="46" spans="1:17" ht="15.75" customHeight="1" thickBot="1">
      <c r="A46" s="138"/>
      <c r="B46" s="8" t="s">
        <v>14</v>
      </c>
      <c r="C46" s="101"/>
      <c r="D46" s="153"/>
      <c r="E46" s="136"/>
      <c r="F46" s="11" t="s">
        <v>66</v>
      </c>
      <c r="G46" s="11" t="s">
        <v>67</v>
      </c>
      <c r="H46" s="55">
        <v>99802.25</v>
      </c>
      <c r="I46" s="54">
        <v>0</v>
      </c>
      <c r="J46" s="55">
        <f t="shared" si="2"/>
        <v>49901.125</v>
      </c>
      <c r="K46" s="55">
        <f t="shared" si="3"/>
        <v>49901.125</v>
      </c>
      <c r="L46" s="72"/>
      <c r="M46" s="111"/>
      <c r="N46" s="113"/>
      <c r="O46" s="138"/>
      <c r="P46" s="5"/>
      <c r="Q46" s="125"/>
    </row>
    <row r="47" spans="1:17" ht="36" customHeight="1" thickTop="1" thickBot="1">
      <c r="A47" s="138"/>
      <c r="B47" s="8"/>
      <c r="C47" s="101"/>
      <c r="D47" s="153"/>
      <c r="E47" s="115" t="s">
        <v>127</v>
      </c>
      <c r="F47" s="9" t="s">
        <v>128</v>
      </c>
      <c r="G47" s="9" t="s">
        <v>129</v>
      </c>
      <c r="H47" s="54">
        <v>174857.45</v>
      </c>
      <c r="I47" s="54">
        <v>0</v>
      </c>
      <c r="J47" s="54">
        <v>174857.45</v>
      </c>
      <c r="K47" s="53"/>
      <c r="L47" s="68"/>
      <c r="M47" s="117">
        <f>SUM(K51:K56)</f>
        <v>533315.15999999992</v>
      </c>
      <c r="N47" s="113"/>
      <c r="O47" s="138"/>
      <c r="P47" s="63"/>
      <c r="Q47" s="125"/>
    </row>
    <row r="48" spans="1:17" ht="36" customHeight="1" thickTop="1" thickBot="1">
      <c r="A48" s="138"/>
      <c r="B48" s="8"/>
      <c r="C48" s="101"/>
      <c r="D48" s="153"/>
      <c r="E48" s="115"/>
      <c r="F48" s="11" t="s">
        <v>128</v>
      </c>
      <c r="G48" s="11" t="s">
        <v>43</v>
      </c>
      <c r="H48" s="55">
        <v>104914.45</v>
      </c>
      <c r="I48" s="54">
        <v>0</v>
      </c>
      <c r="J48" s="55">
        <v>104914.45</v>
      </c>
      <c r="K48" s="55"/>
      <c r="L48" s="67"/>
      <c r="M48" s="117"/>
      <c r="N48" s="113"/>
      <c r="O48" s="138"/>
      <c r="P48" s="63"/>
      <c r="Q48" s="125"/>
    </row>
    <row r="49" spans="1:17" ht="36" customHeight="1" thickTop="1" thickBot="1">
      <c r="A49" s="138"/>
      <c r="B49" s="8"/>
      <c r="C49" s="101"/>
      <c r="D49" s="153"/>
      <c r="E49" s="115"/>
      <c r="F49" s="9" t="s">
        <v>128</v>
      </c>
      <c r="G49" s="9" t="s">
        <v>60</v>
      </c>
      <c r="H49" s="54">
        <v>96171.6</v>
      </c>
      <c r="I49" s="54">
        <v>0</v>
      </c>
      <c r="J49" s="54">
        <v>96171.6</v>
      </c>
      <c r="K49" s="53"/>
      <c r="L49" s="68"/>
      <c r="M49" s="117"/>
      <c r="N49" s="113"/>
      <c r="O49" s="138"/>
      <c r="P49" s="63"/>
      <c r="Q49" s="125"/>
    </row>
    <row r="50" spans="1:17" ht="36" customHeight="1" thickTop="1" thickBot="1">
      <c r="A50" s="138"/>
      <c r="B50" s="8"/>
      <c r="C50" s="101"/>
      <c r="D50" s="153"/>
      <c r="E50" s="115"/>
      <c r="F50" s="11" t="s">
        <v>128</v>
      </c>
      <c r="G50" s="11" t="s">
        <v>130</v>
      </c>
      <c r="H50" s="55">
        <v>157371.66</v>
      </c>
      <c r="I50" s="54">
        <v>0</v>
      </c>
      <c r="J50" s="55">
        <v>157371.66</v>
      </c>
      <c r="K50" s="55"/>
      <c r="L50" s="67"/>
      <c r="M50" s="117"/>
      <c r="N50" s="113"/>
      <c r="O50" s="138"/>
      <c r="P50" s="63"/>
      <c r="Q50" s="125"/>
    </row>
    <row r="51" spans="1:17" ht="36" customHeight="1" thickTop="1" thickBot="1">
      <c r="A51" s="138"/>
      <c r="B51" s="8"/>
      <c r="C51" s="101"/>
      <c r="D51" s="153"/>
      <c r="E51" s="115"/>
      <c r="F51" s="9" t="s">
        <v>128</v>
      </c>
      <c r="G51" s="9" t="s">
        <v>131</v>
      </c>
      <c r="H51" s="54">
        <v>69942.990000000005</v>
      </c>
      <c r="I51" s="54">
        <v>0</v>
      </c>
      <c r="J51" s="54"/>
      <c r="K51" s="53">
        <v>69942.990000000005</v>
      </c>
      <c r="L51" s="68"/>
      <c r="M51" s="117"/>
      <c r="N51" s="113"/>
      <c r="O51" s="138"/>
      <c r="P51" s="63"/>
      <c r="Q51" s="125"/>
    </row>
    <row r="52" spans="1:17" ht="36" customHeight="1" thickTop="1" thickBot="1">
      <c r="A52" s="138"/>
      <c r="B52" s="8"/>
      <c r="C52" s="101"/>
      <c r="D52" s="153"/>
      <c r="E52" s="115"/>
      <c r="F52" s="11" t="s">
        <v>128</v>
      </c>
      <c r="G52" s="11" t="s">
        <v>132</v>
      </c>
      <c r="H52" s="55">
        <v>104914.45</v>
      </c>
      <c r="I52" s="54">
        <v>0</v>
      </c>
      <c r="J52" s="55"/>
      <c r="K52" s="55">
        <v>104914.45</v>
      </c>
      <c r="L52" s="67"/>
      <c r="M52" s="117"/>
      <c r="N52" s="113"/>
      <c r="O52" s="138"/>
      <c r="P52" s="63"/>
      <c r="Q52" s="125"/>
    </row>
    <row r="53" spans="1:17" ht="36" customHeight="1" thickTop="1" thickBot="1">
      <c r="A53" s="138"/>
      <c r="B53" s="8"/>
      <c r="C53" s="101"/>
      <c r="D53" s="153"/>
      <c r="E53" s="115"/>
      <c r="F53" s="9" t="s">
        <v>128</v>
      </c>
      <c r="G53" s="9" t="s">
        <v>133</v>
      </c>
      <c r="H53" s="54">
        <v>69942.990000000005</v>
      </c>
      <c r="I53" s="54">
        <v>0</v>
      </c>
      <c r="J53" s="54"/>
      <c r="K53" s="53">
        <v>69942.990000000005</v>
      </c>
      <c r="L53" s="68"/>
      <c r="M53" s="117"/>
      <c r="N53" s="113"/>
      <c r="O53" s="138"/>
      <c r="P53" s="63"/>
      <c r="Q53" s="125"/>
    </row>
    <row r="54" spans="1:17" ht="36" customHeight="1" thickTop="1" thickBot="1">
      <c r="A54" s="138"/>
      <c r="B54" s="8"/>
      <c r="C54" s="101"/>
      <c r="D54" s="153"/>
      <c r="E54" s="115"/>
      <c r="F54" s="11" t="s">
        <v>128</v>
      </c>
      <c r="G54" s="11" t="s">
        <v>134</v>
      </c>
      <c r="H54" s="55">
        <v>104914.45</v>
      </c>
      <c r="I54" s="54">
        <v>0</v>
      </c>
      <c r="J54" s="55"/>
      <c r="K54" s="55">
        <v>104914.45</v>
      </c>
      <c r="L54" s="67"/>
      <c r="M54" s="117"/>
      <c r="N54" s="113"/>
      <c r="O54" s="138"/>
      <c r="P54" s="63"/>
      <c r="Q54" s="125"/>
    </row>
    <row r="55" spans="1:17" ht="36" customHeight="1" thickTop="1" thickBot="1">
      <c r="A55" s="138"/>
      <c r="B55" s="8"/>
      <c r="C55" s="101"/>
      <c r="D55" s="153"/>
      <c r="E55" s="115"/>
      <c r="F55" s="9" t="s">
        <v>128</v>
      </c>
      <c r="G55" s="9" t="s">
        <v>135</v>
      </c>
      <c r="H55" s="54">
        <v>96171.6</v>
      </c>
      <c r="I55" s="54">
        <v>0</v>
      </c>
      <c r="J55" s="54"/>
      <c r="K55" s="53">
        <v>96171.6</v>
      </c>
      <c r="L55" s="68"/>
      <c r="M55" s="117"/>
      <c r="N55" s="113"/>
      <c r="O55" s="138"/>
      <c r="P55" s="63"/>
      <c r="Q55" s="125"/>
    </row>
    <row r="56" spans="1:17" ht="36" customHeight="1" thickTop="1">
      <c r="A56" s="138"/>
      <c r="B56" s="8"/>
      <c r="C56" s="101"/>
      <c r="D56" s="153"/>
      <c r="E56" s="116"/>
      <c r="F56" s="11" t="s">
        <v>128</v>
      </c>
      <c r="G56" s="11" t="s">
        <v>136</v>
      </c>
      <c r="H56" s="55">
        <v>87428.68</v>
      </c>
      <c r="I56" s="54">
        <v>0</v>
      </c>
      <c r="J56" s="55"/>
      <c r="K56" s="55">
        <v>87428.68</v>
      </c>
      <c r="L56" s="67"/>
      <c r="M56" s="118"/>
      <c r="N56" s="113"/>
      <c r="O56" s="138"/>
      <c r="P56" s="63"/>
      <c r="Q56" s="125"/>
    </row>
    <row r="57" spans="1:17" ht="36" customHeight="1">
      <c r="A57" s="138"/>
      <c r="B57" s="8"/>
      <c r="C57" s="101"/>
      <c r="D57" s="153"/>
      <c r="E57" s="107" t="s">
        <v>65</v>
      </c>
      <c r="F57" s="9" t="s">
        <v>66</v>
      </c>
      <c r="G57" s="9" t="s">
        <v>50</v>
      </c>
      <c r="H57" s="54">
        <v>2095847.25</v>
      </c>
      <c r="I57" s="54">
        <v>0</v>
      </c>
      <c r="J57" s="54">
        <v>2095847.25</v>
      </c>
      <c r="K57" s="53">
        <v>0</v>
      </c>
      <c r="L57" s="68"/>
      <c r="M57" s="114">
        <f>K58</f>
        <v>898220.25</v>
      </c>
      <c r="N57" s="113"/>
      <c r="O57" s="138"/>
      <c r="P57" s="128" t="s">
        <v>163</v>
      </c>
      <c r="Q57" s="125"/>
    </row>
    <row r="58" spans="1:17" ht="36" customHeight="1">
      <c r="A58" s="138"/>
      <c r="B58" s="8"/>
      <c r="C58" s="101"/>
      <c r="D58" s="153"/>
      <c r="E58" s="107"/>
      <c r="F58" s="11" t="s">
        <v>66</v>
      </c>
      <c r="G58" s="11" t="s">
        <v>126</v>
      </c>
      <c r="H58" s="55">
        <v>898220.25</v>
      </c>
      <c r="I58" s="54">
        <v>0</v>
      </c>
      <c r="J58" s="55">
        <v>0</v>
      </c>
      <c r="K58" s="55">
        <v>898220.25</v>
      </c>
      <c r="L58" s="67"/>
      <c r="M58" s="114"/>
      <c r="N58" s="113"/>
      <c r="O58" s="138"/>
      <c r="P58" s="128"/>
      <c r="Q58" s="125"/>
    </row>
    <row r="59" spans="1:17" ht="30" customHeight="1">
      <c r="A59" s="138"/>
      <c r="B59" s="10" t="s">
        <v>14</v>
      </c>
      <c r="C59" s="101"/>
      <c r="D59" s="154"/>
      <c r="E59" s="122" t="s">
        <v>68</v>
      </c>
      <c r="F59" s="9" t="s">
        <v>125</v>
      </c>
      <c r="G59" s="9" t="s">
        <v>69</v>
      </c>
      <c r="H59" s="54">
        <v>156252</v>
      </c>
      <c r="I59" s="54">
        <v>0</v>
      </c>
      <c r="J59" s="54"/>
      <c r="K59" s="53">
        <v>156252</v>
      </c>
      <c r="L59" s="74"/>
      <c r="M59" s="139">
        <f>SUM(K59:K73)</f>
        <v>1500019.2</v>
      </c>
      <c r="N59" s="113"/>
      <c r="O59" s="138"/>
      <c r="P59" s="128"/>
      <c r="Q59" s="125"/>
    </row>
    <row r="60" spans="1:17" ht="26.25">
      <c r="A60" s="138"/>
      <c r="B60" s="8" t="s">
        <v>14</v>
      </c>
      <c r="C60" s="101"/>
      <c r="D60" s="154"/>
      <c r="E60" s="122"/>
      <c r="F60" s="11" t="s">
        <v>125</v>
      </c>
      <c r="G60" s="11" t="s">
        <v>45</v>
      </c>
      <c r="H60" s="55">
        <v>312504</v>
      </c>
      <c r="I60" s="54">
        <v>0</v>
      </c>
      <c r="J60" s="55"/>
      <c r="K60" s="55">
        <v>312504</v>
      </c>
      <c r="L60" s="55"/>
      <c r="M60" s="140"/>
      <c r="N60" s="113"/>
      <c r="O60" s="138"/>
      <c r="P60" s="128"/>
      <c r="Q60" s="125"/>
    </row>
    <row r="61" spans="1:17" ht="26.25">
      <c r="A61" s="138"/>
      <c r="B61" s="10" t="s">
        <v>14</v>
      </c>
      <c r="C61" s="101"/>
      <c r="D61" s="154"/>
      <c r="E61" s="122"/>
      <c r="F61" s="9" t="s">
        <v>125</v>
      </c>
      <c r="G61" s="9" t="s">
        <v>70</v>
      </c>
      <c r="H61" s="54">
        <v>218752.8</v>
      </c>
      <c r="I61" s="54">
        <v>0</v>
      </c>
      <c r="J61" s="54"/>
      <c r="K61" s="53">
        <v>218752.8</v>
      </c>
      <c r="L61" s="53"/>
      <c r="M61" s="140"/>
      <c r="N61" s="113"/>
      <c r="O61" s="138"/>
      <c r="P61" s="128"/>
      <c r="Q61" s="125"/>
    </row>
    <row r="62" spans="1:17" ht="26.25">
      <c r="A62" s="138"/>
      <c r="B62" s="8" t="s">
        <v>14</v>
      </c>
      <c r="C62" s="101"/>
      <c r="D62" s="154"/>
      <c r="E62" s="122"/>
      <c r="F62" s="11" t="s">
        <v>125</v>
      </c>
      <c r="G62" s="11" t="s">
        <v>46</v>
      </c>
      <c r="H62" s="55">
        <v>125001.60000000001</v>
      </c>
      <c r="I62" s="54">
        <v>0</v>
      </c>
      <c r="J62" s="55"/>
      <c r="K62" s="55">
        <v>125001.60000000001</v>
      </c>
      <c r="L62" s="55"/>
      <c r="M62" s="140"/>
      <c r="N62" s="113"/>
      <c r="O62" s="138"/>
      <c r="P62" s="128"/>
      <c r="Q62" s="125"/>
    </row>
    <row r="63" spans="1:17" ht="26.25">
      <c r="A63" s="138"/>
      <c r="B63" s="10" t="s">
        <v>14</v>
      </c>
      <c r="C63" s="101"/>
      <c r="D63" s="154"/>
      <c r="E63" s="122"/>
      <c r="F63" s="9" t="s">
        <v>125</v>
      </c>
      <c r="G63" s="9" t="s">
        <v>47</v>
      </c>
      <c r="H63" s="54">
        <v>281253.59999999998</v>
      </c>
      <c r="I63" s="54">
        <v>0</v>
      </c>
      <c r="J63" s="54"/>
      <c r="K63" s="53">
        <v>281253.59999999998</v>
      </c>
      <c r="L63" s="53"/>
      <c r="M63" s="140"/>
      <c r="N63" s="113"/>
      <c r="O63" s="138"/>
      <c r="P63" s="128"/>
      <c r="Q63" s="125"/>
    </row>
    <row r="64" spans="1:17" ht="26.25">
      <c r="A64" s="138"/>
      <c r="B64" s="8" t="s">
        <v>14</v>
      </c>
      <c r="C64" s="101"/>
      <c r="D64" s="154"/>
      <c r="E64" s="122"/>
      <c r="F64" s="11" t="s">
        <v>125</v>
      </c>
      <c r="G64" s="11" t="s">
        <v>48</v>
      </c>
      <c r="H64" s="55">
        <v>250003.20000000001</v>
      </c>
      <c r="I64" s="54">
        <v>0</v>
      </c>
      <c r="J64" s="55"/>
      <c r="K64" s="55">
        <v>250003.20000000001</v>
      </c>
      <c r="L64" s="55"/>
      <c r="M64" s="140"/>
      <c r="N64" s="113"/>
      <c r="O64" s="138"/>
      <c r="P64" s="128"/>
      <c r="Q64" s="125"/>
    </row>
    <row r="65" spans="1:17" ht="26.25">
      <c r="A65" s="138"/>
      <c r="B65" s="10" t="s">
        <v>14</v>
      </c>
      <c r="C65" s="101"/>
      <c r="D65" s="154"/>
      <c r="E65" s="122"/>
      <c r="F65" s="9" t="s">
        <v>125</v>
      </c>
      <c r="G65" s="9" t="s">
        <v>71</v>
      </c>
      <c r="H65" s="54">
        <v>156252</v>
      </c>
      <c r="I65" s="54">
        <v>0</v>
      </c>
      <c r="J65" s="54"/>
      <c r="K65" s="53">
        <v>156252</v>
      </c>
      <c r="L65" s="53"/>
      <c r="M65" s="140"/>
      <c r="N65" s="113"/>
      <c r="O65" s="138"/>
      <c r="P65" s="128"/>
      <c r="Q65" s="125"/>
    </row>
    <row r="66" spans="1:17" ht="26.25">
      <c r="A66" s="138"/>
      <c r="B66" s="8" t="s">
        <v>14</v>
      </c>
      <c r="C66" s="101"/>
      <c r="D66" s="154"/>
      <c r="E66" s="122"/>
      <c r="F66" s="11" t="s">
        <v>125</v>
      </c>
      <c r="G66" s="11" t="s">
        <v>51</v>
      </c>
      <c r="H66" s="55">
        <v>562507.19999999995</v>
      </c>
      <c r="I66" s="54">
        <v>0</v>
      </c>
      <c r="J66" s="55">
        <v>562507.19999999995</v>
      </c>
      <c r="K66" s="55"/>
      <c r="L66" s="55"/>
      <c r="M66" s="140"/>
      <c r="N66" s="113"/>
      <c r="O66" s="138"/>
      <c r="P66" s="128"/>
      <c r="Q66" s="125"/>
    </row>
    <row r="67" spans="1:17" ht="26.25">
      <c r="A67" s="138"/>
      <c r="B67" s="10" t="s">
        <v>14</v>
      </c>
      <c r="C67" s="101"/>
      <c r="D67" s="154"/>
      <c r="E67" s="122"/>
      <c r="F67" s="9" t="s">
        <v>125</v>
      </c>
      <c r="G67" s="9" t="s">
        <v>41</v>
      </c>
      <c r="H67" s="54">
        <v>250003.20000000001</v>
      </c>
      <c r="I67" s="54">
        <v>0</v>
      </c>
      <c r="J67" s="54">
        <v>250003.20000000001</v>
      </c>
      <c r="K67" s="53"/>
      <c r="L67" s="53"/>
      <c r="M67" s="140"/>
      <c r="N67" s="113"/>
      <c r="O67" s="138"/>
      <c r="P67" s="128"/>
      <c r="Q67" s="125"/>
    </row>
    <row r="68" spans="1:17" ht="26.25">
      <c r="A68" s="138"/>
      <c r="B68" s="8" t="s">
        <v>14</v>
      </c>
      <c r="C68" s="101"/>
      <c r="D68" s="154"/>
      <c r="E68" s="122"/>
      <c r="F68" s="11" t="s">
        <v>125</v>
      </c>
      <c r="G68" s="11" t="s">
        <v>72</v>
      </c>
      <c r="H68" s="55">
        <v>375004.8</v>
      </c>
      <c r="I68" s="54">
        <v>0</v>
      </c>
      <c r="J68" s="55">
        <v>375004.8</v>
      </c>
      <c r="K68" s="55"/>
      <c r="L68" s="55"/>
      <c r="M68" s="140"/>
      <c r="N68" s="113"/>
      <c r="O68" s="138"/>
      <c r="P68" s="128"/>
      <c r="Q68" s="125"/>
    </row>
    <row r="69" spans="1:17" ht="26.25">
      <c r="A69" s="138"/>
      <c r="B69" s="10" t="s">
        <v>14</v>
      </c>
      <c r="C69" s="101"/>
      <c r="D69" s="154"/>
      <c r="E69" s="122"/>
      <c r="F69" s="9" t="s">
        <v>125</v>
      </c>
      <c r="G69" s="9" t="s">
        <v>73</v>
      </c>
      <c r="H69" s="54">
        <v>312504</v>
      </c>
      <c r="I69" s="54">
        <v>0</v>
      </c>
      <c r="J69" s="54">
        <v>312504</v>
      </c>
      <c r="K69" s="53"/>
      <c r="L69" s="53"/>
      <c r="M69" s="140"/>
      <c r="N69" s="113"/>
      <c r="O69" s="138"/>
      <c r="P69" s="128"/>
      <c r="Q69" s="125"/>
    </row>
    <row r="70" spans="1:17" ht="26.25">
      <c r="A70" s="138"/>
      <c r="B70" s="8" t="s">
        <v>14</v>
      </c>
      <c r="C70" s="101"/>
      <c r="D70" s="154"/>
      <c r="E70" s="122"/>
      <c r="F70" s="11" t="s">
        <v>125</v>
      </c>
      <c r="G70" s="11" t="s">
        <v>74</v>
      </c>
      <c r="H70" s="55">
        <v>281253.59999999998</v>
      </c>
      <c r="I70" s="54">
        <v>0</v>
      </c>
      <c r="J70" s="55">
        <v>281253.59999999998</v>
      </c>
      <c r="K70" s="55"/>
      <c r="L70" s="55"/>
      <c r="M70" s="140"/>
      <c r="N70" s="113"/>
      <c r="O70" s="138"/>
      <c r="P70" s="128"/>
      <c r="Q70" s="125"/>
    </row>
    <row r="71" spans="1:17" ht="26.25">
      <c r="A71" s="138"/>
      <c r="B71" s="10" t="s">
        <v>14</v>
      </c>
      <c r="C71" s="101"/>
      <c r="D71" s="154"/>
      <c r="E71" s="122"/>
      <c r="F71" s="9" t="s">
        <v>125</v>
      </c>
      <c r="G71" s="9" t="s">
        <v>75</v>
      </c>
      <c r="H71" s="54">
        <v>656258.4</v>
      </c>
      <c r="I71" s="54">
        <v>0</v>
      </c>
      <c r="J71" s="54">
        <v>656258.4</v>
      </c>
      <c r="K71" s="53"/>
      <c r="L71" s="53"/>
      <c r="M71" s="140"/>
      <c r="N71" s="113"/>
      <c r="O71" s="138"/>
      <c r="P71" s="128"/>
      <c r="Q71" s="125"/>
    </row>
    <row r="72" spans="1:17" ht="26.25">
      <c r="A72" s="138"/>
      <c r="B72" s="8" t="s">
        <v>14</v>
      </c>
      <c r="C72" s="101"/>
      <c r="D72" s="154"/>
      <c r="E72" s="122"/>
      <c r="F72" s="11" t="s">
        <v>125</v>
      </c>
      <c r="G72" s="11" t="s">
        <v>76</v>
      </c>
      <c r="H72" s="55">
        <v>531256.80000000005</v>
      </c>
      <c r="I72" s="54">
        <v>0</v>
      </c>
      <c r="J72" s="55">
        <v>531256.80000000005</v>
      </c>
      <c r="K72" s="55"/>
      <c r="L72" s="55"/>
      <c r="M72" s="140"/>
      <c r="N72" s="113"/>
      <c r="O72" s="138"/>
      <c r="P72" s="128"/>
      <c r="Q72" s="125"/>
    </row>
    <row r="73" spans="1:17" ht="26.25">
      <c r="A73" s="138"/>
      <c r="B73" s="10" t="s">
        <v>14</v>
      </c>
      <c r="C73" s="101"/>
      <c r="D73" s="154"/>
      <c r="E73" s="122"/>
      <c r="F73" s="9" t="s">
        <v>125</v>
      </c>
      <c r="G73" s="9" t="s">
        <v>58</v>
      </c>
      <c r="H73" s="54">
        <v>531256.80000000005</v>
      </c>
      <c r="I73" s="54">
        <v>0</v>
      </c>
      <c r="J73" s="54">
        <v>531256.80000000005</v>
      </c>
      <c r="K73" s="53"/>
      <c r="L73" s="53"/>
      <c r="M73" s="140"/>
      <c r="N73" s="113"/>
      <c r="O73" s="138"/>
      <c r="P73" s="128"/>
      <c r="Q73" s="125"/>
    </row>
    <row r="74" spans="1:17" ht="43.5" customHeight="1">
      <c r="A74" s="138"/>
      <c r="B74" s="8" t="s">
        <v>14</v>
      </c>
      <c r="C74" s="101"/>
      <c r="D74" s="34"/>
      <c r="E74" s="123" t="s">
        <v>137</v>
      </c>
      <c r="F74" s="11" t="s">
        <v>138</v>
      </c>
      <c r="G74" s="11" t="s">
        <v>130</v>
      </c>
      <c r="H74" s="55">
        <v>585999.42000000004</v>
      </c>
      <c r="I74" s="54">
        <v>0</v>
      </c>
      <c r="J74" s="55">
        <f>H74*0.7</f>
        <v>410199.59399999998</v>
      </c>
      <c r="K74" s="55">
        <f xml:space="preserve"> H74*0.2</f>
        <v>117199.88400000002</v>
      </c>
      <c r="L74" s="75"/>
      <c r="M74" s="123">
        <f>SUM(K74:K88)</f>
        <v>1559713.6000000003</v>
      </c>
      <c r="N74" s="113"/>
      <c r="O74" s="138"/>
      <c r="P74" s="64"/>
      <c r="Q74" s="125"/>
    </row>
    <row r="75" spans="1:17" ht="42.75" customHeight="1">
      <c r="A75" s="138"/>
      <c r="B75" s="10" t="s">
        <v>14</v>
      </c>
      <c r="C75" s="101"/>
      <c r="D75" s="34"/>
      <c r="E75" s="123"/>
      <c r="F75" s="9" t="s">
        <v>139</v>
      </c>
      <c r="G75" s="9" t="s">
        <v>92</v>
      </c>
      <c r="H75" s="54">
        <v>317811.96000000002</v>
      </c>
      <c r="I75" s="54">
        <v>0</v>
      </c>
      <c r="J75" s="54">
        <f t="shared" ref="J75:J88" si="4">H75*0.7</f>
        <v>222468.372</v>
      </c>
      <c r="K75" s="53">
        <f t="shared" ref="K75:K88" si="5" xml:space="preserve"> H75*0.2</f>
        <v>63562.392000000007</v>
      </c>
      <c r="L75" s="76"/>
      <c r="M75" s="123"/>
      <c r="N75" s="113"/>
      <c r="O75" s="138"/>
      <c r="P75" s="64"/>
      <c r="Q75" s="125"/>
    </row>
    <row r="76" spans="1:17" ht="39">
      <c r="A76" s="138"/>
      <c r="B76" s="8" t="s">
        <v>14</v>
      </c>
      <c r="C76" s="101"/>
      <c r="D76" s="34"/>
      <c r="E76" s="123"/>
      <c r="F76" s="11" t="s">
        <v>140</v>
      </c>
      <c r="G76" s="11" t="s">
        <v>153</v>
      </c>
      <c r="H76" s="55">
        <v>1152539.8400000001</v>
      </c>
      <c r="I76" s="54">
        <v>0</v>
      </c>
      <c r="J76" s="55">
        <f t="shared" si="4"/>
        <v>806777.88800000004</v>
      </c>
      <c r="K76" s="55">
        <f t="shared" si="5"/>
        <v>230507.96800000002</v>
      </c>
      <c r="L76" s="75"/>
      <c r="M76" s="123"/>
      <c r="N76" s="113"/>
      <c r="O76" s="138"/>
      <c r="P76" s="64"/>
      <c r="Q76" s="125"/>
    </row>
    <row r="77" spans="1:17" ht="26.25">
      <c r="A77" s="138"/>
      <c r="B77" s="10" t="s">
        <v>14</v>
      </c>
      <c r="C77" s="101"/>
      <c r="D77" s="34"/>
      <c r="E77" s="123"/>
      <c r="F77" s="9" t="s">
        <v>141</v>
      </c>
      <c r="G77" s="9" t="s">
        <v>154</v>
      </c>
      <c r="H77" s="54">
        <v>697445.46</v>
      </c>
      <c r="I77" s="54">
        <v>0</v>
      </c>
      <c r="J77" s="54">
        <f t="shared" si="4"/>
        <v>488211.82199999993</v>
      </c>
      <c r="K77" s="53">
        <f t="shared" si="5"/>
        <v>139489.092</v>
      </c>
      <c r="L77" s="76"/>
      <c r="M77" s="123"/>
      <c r="N77" s="113"/>
      <c r="O77" s="138"/>
      <c r="P77" s="64"/>
      <c r="Q77" s="125"/>
    </row>
    <row r="78" spans="1:17" ht="26.25">
      <c r="A78" s="138"/>
      <c r="B78" s="8" t="s">
        <v>14</v>
      </c>
      <c r="C78" s="101"/>
      <c r="D78" s="34"/>
      <c r="E78" s="123"/>
      <c r="F78" s="11" t="s">
        <v>142</v>
      </c>
      <c r="G78" s="11" t="s">
        <v>155</v>
      </c>
      <c r="H78" s="55">
        <v>364874.37</v>
      </c>
      <c r="I78" s="54">
        <v>0</v>
      </c>
      <c r="J78" s="55">
        <f t="shared" si="4"/>
        <v>255412.05899999998</v>
      </c>
      <c r="K78" s="55">
        <f t="shared" si="5"/>
        <v>72974.873999999996</v>
      </c>
      <c r="L78" s="75"/>
      <c r="M78" s="123"/>
      <c r="N78" s="113"/>
      <c r="O78" s="138"/>
      <c r="P78" s="64"/>
      <c r="Q78" s="125"/>
    </row>
    <row r="79" spans="1:17" ht="39">
      <c r="A79" s="138"/>
      <c r="B79" s="10" t="s">
        <v>14</v>
      </c>
      <c r="C79" s="101"/>
      <c r="D79" s="34"/>
      <c r="E79" s="123"/>
      <c r="F79" s="9" t="s">
        <v>143</v>
      </c>
      <c r="G79" s="9" t="s">
        <v>156</v>
      </c>
      <c r="H79" s="54" t="s">
        <v>161</v>
      </c>
      <c r="I79" s="54">
        <v>0</v>
      </c>
      <c r="J79" s="54">
        <f t="shared" si="4"/>
        <v>423411.81400000001</v>
      </c>
      <c r="K79" s="53">
        <f t="shared" si="5"/>
        <v>120974.804</v>
      </c>
      <c r="L79" s="76"/>
      <c r="M79" s="123"/>
      <c r="N79" s="113"/>
      <c r="O79" s="138"/>
      <c r="P79" s="64"/>
      <c r="Q79" s="125"/>
    </row>
    <row r="80" spans="1:17" ht="26.25">
      <c r="A80" s="138"/>
      <c r="B80" s="8" t="s">
        <v>14</v>
      </c>
      <c r="C80" s="101"/>
      <c r="D80" s="34"/>
      <c r="E80" s="123"/>
      <c r="F80" s="11" t="s">
        <v>144</v>
      </c>
      <c r="G80" s="11" t="s">
        <v>157</v>
      </c>
      <c r="H80" s="55" t="s">
        <v>162</v>
      </c>
      <c r="I80" s="54">
        <v>0</v>
      </c>
      <c r="J80" s="55">
        <f t="shared" si="4"/>
        <v>325995.908</v>
      </c>
      <c r="K80" s="55">
        <f t="shared" si="5"/>
        <v>93141.688000000009</v>
      </c>
      <c r="L80" s="75"/>
      <c r="M80" s="123"/>
      <c r="N80" s="113"/>
      <c r="O80" s="138"/>
      <c r="P80" s="64"/>
      <c r="Q80" s="125"/>
    </row>
    <row r="81" spans="1:18" ht="26.25">
      <c r="A81" s="138"/>
      <c r="B81" s="10" t="s">
        <v>14</v>
      </c>
      <c r="C81" s="101"/>
      <c r="D81" s="34"/>
      <c r="E81" s="123"/>
      <c r="F81" s="9" t="s">
        <v>145</v>
      </c>
      <c r="G81" s="9" t="s">
        <v>96</v>
      </c>
      <c r="H81" s="54">
        <v>365588.84</v>
      </c>
      <c r="I81" s="54">
        <v>0</v>
      </c>
      <c r="J81" s="54">
        <f t="shared" si="4"/>
        <v>255912.18799999999</v>
      </c>
      <c r="K81" s="53">
        <f t="shared" si="5"/>
        <v>73117.768000000011</v>
      </c>
      <c r="L81" s="76"/>
      <c r="M81" s="123"/>
      <c r="N81" s="113"/>
      <c r="O81" s="138"/>
      <c r="P81" s="64"/>
      <c r="Q81" s="125"/>
    </row>
    <row r="82" spans="1:18" ht="26.25">
      <c r="A82" s="138"/>
      <c r="B82" s="8" t="s">
        <v>14</v>
      </c>
      <c r="C82" s="101"/>
      <c r="D82" s="34"/>
      <c r="E82" s="123"/>
      <c r="F82" s="11" t="s">
        <v>146</v>
      </c>
      <c r="G82" s="11" t="s">
        <v>130</v>
      </c>
      <c r="H82" s="55">
        <v>565872.17000000004</v>
      </c>
      <c r="I82" s="54">
        <v>0</v>
      </c>
      <c r="J82" s="55">
        <f t="shared" si="4"/>
        <v>396110.51900000003</v>
      </c>
      <c r="K82" s="55">
        <f t="shared" si="5"/>
        <v>113174.43400000001</v>
      </c>
      <c r="L82" s="75"/>
      <c r="M82" s="123"/>
      <c r="N82" s="113"/>
      <c r="O82" s="138"/>
      <c r="P82" s="64"/>
      <c r="Q82" s="125"/>
    </row>
    <row r="83" spans="1:18" ht="26.25">
      <c r="A83" s="138"/>
      <c r="B83" s="10" t="s">
        <v>14</v>
      </c>
      <c r="C83" s="101"/>
      <c r="D83" s="34"/>
      <c r="E83" s="123"/>
      <c r="F83" s="9" t="s">
        <v>147</v>
      </c>
      <c r="G83" s="9" t="s">
        <v>120</v>
      </c>
      <c r="H83" s="54">
        <v>659251.15</v>
      </c>
      <c r="I83" s="54">
        <v>0</v>
      </c>
      <c r="J83" s="54">
        <f t="shared" si="4"/>
        <v>461475.80499999999</v>
      </c>
      <c r="K83" s="53">
        <f t="shared" si="5"/>
        <v>131850.23000000001</v>
      </c>
      <c r="L83" s="76"/>
      <c r="M83" s="123"/>
      <c r="N83" s="113"/>
      <c r="O83" s="138"/>
      <c r="P83" s="64"/>
      <c r="Q83" s="125"/>
    </row>
    <row r="84" spans="1:18" ht="26.25">
      <c r="A84" s="138"/>
      <c r="B84" s="8" t="s">
        <v>14</v>
      </c>
      <c r="C84" s="101"/>
      <c r="D84" s="34"/>
      <c r="E84" s="123"/>
      <c r="F84" s="11" t="s">
        <v>148</v>
      </c>
      <c r="G84" s="11" t="s">
        <v>158</v>
      </c>
      <c r="H84" s="55">
        <v>371147.33</v>
      </c>
      <c r="I84" s="54">
        <v>0</v>
      </c>
      <c r="J84" s="55">
        <f t="shared" si="4"/>
        <v>259803.13099999999</v>
      </c>
      <c r="K84" s="55">
        <f t="shared" si="5"/>
        <v>74229.466</v>
      </c>
      <c r="L84" s="75"/>
      <c r="M84" s="123"/>
      <c r="N84" s="113"/>
      <c r="O84" s="138"/>
      <c r="P84" s="64"/>
      <c r="Q84" s="125"/>
    </row>
    <row r="85" spans="1:18" ht="26.25">
      <c r="A85" s="138"/>
      <c r="B85" s="10" t="s">
        <v>14</v>
      </c>
      <c r="C85" s="101"/>
      <c r="D85" s="34"/>
      <c r="E85" s="123"/>
      <c r="F85" s="9" t="s">
        <v>149</v>
      </c>
      <c r="G85" s="9" t="s">
        <v>159</v>
      </c>
      <c r="H85" s="54">
        <v>220948</v>
      </c>
      <c r="I85" s="54">
        <v>0</v>
      </c>
      <c r="J85" s="54">
        <f t="shared" si="4"/>
        <v>154663.59999999998</v>
      </c>
      <c r="K85" s="53">
        <f t="shared" si="5"/>
        <v>44189.600000000006</v>
      </c>
      <c r="L85" s="76"/>
      <c r="M85" s="123"/>
      <c r="N85" s="113"/>
      <c r="O85" s="138"/>
      <c r="P85" s="64"/>
      <c r="Q85" s="125"/>
    </row>
    <row r="86" spans="1:18" ht="26.25">
      <c r="A86" s="138"/>
      <c r="B86" s="8" t="s">
        <v>14</v>
      </c>
      <c r="C86" s="101"/>
      <c r="D86" s="34"/>
      <c r="E86" s="123"/>
      <c r="F86" s="11" t="s">
        <v>150</v>
      </c>
      <c r="G86" s="11" t="s">
        <v>190</v>
      </c>
      <c r="H86" s="55">
        <v>509979</v>
      </c>
      <c r="I86" s="54">
        <v>0</v>
      </c>
      <c r="J86" s="55">
        <f t="shared" si="4"/>
        <v>356985.3</v>
      </c>
      <c r="K86" s="55">
        <f t="shared" si="5"/>
        <v>101995.8</v>
      </c>
      <c r="L86" s="75"/>
      <c r="M86" s="123"/>
      <c r="N86" s="113"/>
      <c r="O86" s="138"/>
      <c r="P86" s="64"/>
      <c r="Q86" s="125"/>
    </row>
    <row r="87" spans="1:18" ht="26.25">
      <c r="A87" s="138"/>
      <c r="B87" s="10" t="s">
        <v>14</v>
      </c>
      <c r="C87" s="101"/>
      <c r="D87" s="34"/>
      <c r="E87" s="123"/>
      <c r="F87" s="9" t="s">
        <v>151</v>
      </c>
      <c r="G87" s="9" t="s">
        <v>160</v>
      </c>
      <c r="H87" s="54">
        <v>455495</v>
      </c>
      <c r="I87" s="54">
        <v>0</v>
      </c>
      <c r="J87" s="54">
        <f t="shared" si="4"/>
        <v>318846.5</v>
      </c>
      <c r="K87" s="53">
        <f t="shared" si="5"/>
        <v>91099</v>
      </c>
      <c r="L87" s="76"/>
      <c r="M87" s="123"/>
      <c r="N87" s="113"/>
      <c r="O87" s="138"/>
      <c r="P87" s="64"/>
      <c r="Q87" s="125"/>
    </row>
    <row r="88" spans="1:18" ht="26.25">
      <c r="A88" s="138"/>
      <c r="B88" s="8" t="s">
        <v>14</v>
      </c>
      <c r="C88" s="101"/>
      <c r="D88" s="34"/>
      <c r="E88" s="123"/>
      <c r="F88" s="11" t="s">
        <v>152</v>
      </c>
      <c r="G88" s="11" t="s">
        <v>160</v>
      </c>
      <c r="H88" s="55">
        <v>461033</v>
      </c>
      <c r="I88" s="54">
        <v>0</v>
      </c>
      <c r="J88" s="55">
        <f t="shared" si="4"/>
        <v>322723.09999999998</v>
      </c>
      <c r="K88" s="55">
        <f t="shared" si="5"/>
        <v>92206.6</v>
      </c>
      <c r="L88" s="75"/>
      <c r="M88" s="123"/>
      <c r="N88" s="113"/>
      <c r="O88" s="138"/>
      <c r="P88" s="64"/>
      <c r="Q88" s="125"/>
    </row>
    <row r="89" spans="1:18" ht="26.25" customHeight="1">
      <c r="A89" s="138"/>
      <c r="B89" s="10" t="s">
        <v>77</v>
      </c>
      <c r="C89" s="101"/>
      <c r="D89" s="108" t="s">
        <v>193</v>
      </c>
      <c r="E89" s="108" t="s">
        <v>193</v>
      </c>
      <c r="F89" s="11" t="s">
        <v>229</v>
      </c>
      <c r="G89" s="11" t="s">
        <v>230</v>
      </c>
      <c r="H89" s="55">
        <v>2000000</v>
      </c>
      <c r="I89" s="54">
        <v>0</v>
      </c>
      <c r="J89" s="55">
        <v>0</v>
      </c>
      <c r="K89" s="55">
        <v>2000000</v>
      </c>
      <c r="L89" s="77"/>
      <c r="M89" s="148">
        <f>SUM(K89:K96)</f>
        <v>16646364.1175</v>
      </c>
      <c r="N89" s="113"/>
      <c r="O89" s="138"/>
      <c r="P89" s="63" t="s">
        <v>118</v>
      </c>
      <c r="Q89" s="125"/>
    </row>
    <row r="90" spans="1:18" ht="26.25" customHeight="1">
      <c r="A90" s="138"/>
      <c r="B90" s="8" t="s">
        <v>14</v>
      </c>
      <c r="C90" s="33"/>
      <c r="D90" s="108"/>
      <c r="E90" s="108"/>
      <c r="F90" s="9" t="s">
        <v>191</v>
      </c>
      <c r="G90" s="9" t="s">
        <v>192</v>
      </c>
      <c r="H90" s="54">
        <v>1750000</v>
      </c>
      <c r="I90" s="54">
        <v>0</v>
      </c>
      <c r="J90" s="54">
        <v>0</v>
      </c>
      <c r="K90" s="53">
        <v>1750000</v>
      </c>
      <c r="L90" s="78"/>
      <c r="M90" s="149"/>
      <c r="N90" s="113"/>
      <c r="O90" s="138"/>
      <c r="P90" s="127" t="s">
        <v>168</v>
      </c>
      <c r="Q90" s="125"/>
    </row>
    <row r="91" spans="1:18" ht="26.25" customHeight="1">
      <c r="A91" s="138"/>
      <c r="B91" s="10" t="s">
        <v>77</v>
      </c>
      <c r="C91" s="33"/>
      <c r="D91" s="108"/>
      <c r="E91" s="108"/>
      <c r="F91" s="9" t="s">
        <v>78</v>
      </c>
      <c r="G91" s="9" t="s">
        <v>50</v>
      </c>
      <c r="H91" s="54">
        <v>8787537.0700000003</v>
      </c>
      <c r="I91" s="54">
        <f>H91*0.5</f>
        <v>4393768.5350000001</v>
      </c>
      <c r="J91" s="54">
        <f>H91*0.25</f>
        <v>2196884.2675000001</v>
      </c>
      <c r="K91" s="53">
        <f>H91*0.25</f>
        <v>2196884.2675000001</v>
      </c>
      <c r="L91" s="79"/>
      <c r="M91" s="149"/>
      <c r="N91" s="113"/>
      <c r="O91" s="138"/>
      <c r="P91" s="127"/>
      <c r="Q91" s="125"/>
    </row>
    <row r="92" spans="1:18" ht="26.25" customHeight="1">
      <c r="A92" s="138"/>
      <c r="B92" s="10"/>
      <c r="C92" s="33"/>
      <c r="D92" s="108"/>
      <c r="E92" s="108"/>
      <c r="F92" s="11" t="s">
        <v>164</v>
      </c>
      <c r="G92" s="11" t="s">
        <v>165</v>
      </c>
      <c r="H92" s="55">
        <v>4000000</v>
      </c>
      <c r="I92" s="54">
        <v>0</v>
      </c>
      <c r="J92" s="55">
        <f>H92*0.5</f>
        <v>2000000</v>
      </c>
      <c r="K92" s="55">
        <f>H92*0.5</f>
        <v>2000000</v>
      </c>
      <c r="L92" s="79" t="s">
        <v>118</v>
      </c>
      <c r="M92" s="149"/>
      <c r="N92" s="113"/>
      <c r="O92" s="138"/>
      <c r="P92" s="127"/>
      <c r="Q92" s="125"/>
    </row>
    <row r="93" spans="1:18" ht="33.75" customHeight="1">
      <c r="A93" s="138"/>
      <c r="B93" s="8" t="s">
        <v>14</v>
      </c>
      <c r="C93" s="33"/>
      <c r="D93" s="108"/>
      <c r="E93" s="108"/>
      <c r="F93" s="9" t="s">
        <v>194</v>
      </c>
      <c r="G93" s="9" t="s">
        <v>165</v>
      </c>
      <c r="H93" s="54">
        <v>2667045.91</v>
      </c>
      <c r="I93" s="54">
        <v>0</v>
      </c>
      <c r="J93" s="54">
        <v>0</v>
      </c>
      <c r="K93" s="53">
        <f>2266948.61+400097.3</f>
        <v>2667045.9099999997</v>
      </c>
      <c r="L93" s="78">
        <v>400097.3</v>
      </c>
      <c r="M93" s="149"/>
      <c r="N93" s="113"/>
      <c r="O93" s="138"/>
      <c r="P93" s="127"/>
      <c r="Q93" s="125"/>
    </row>
    <row r="94" spans="1:18" ht="33.75" customHeight="1">
      <c r="A94" s="138"/>
      <c r="B94" s="8"/>
      <c r="C94" s="33"/>
      <c r="D94" s="108"/>
      <c r="E94" s="108"/>
      <c r="F94" s="30" t="s">
        <v>220</v>
      </c>
      <c r="G94" s="30" t="s">
        <v>92</v>
      </c>
      <c r="H94" s="6">
        <v>2693501.94</v>
      </c>
      <c r="I94" s="6"/>
      <c r="J94" s="6"/>
      <c r="K94" s="6">
        <f>H94</f>
        <v>2693501.94</v>
      </c>
      <c r="L94" s="79"/>
      <c r="M94" s="149"/>
      <c r="N94" s="113"/>
      <c r="O94" s="138"/>
      <c r="P94" s="60"/>
      <c r="Q94" s="125"/>
      <c r="R94" s="87" t="s">
        <v>118</v>
      </c>
    </row>
    <row r="95" spans="1:18" ht="33.75" customHeight="1">
      <c r="A95" s="138"/>
      <c r="B95" s="8"/>
      <c r="C95" s="33"/>
      <c r="D95" s="108"/>
      <c r="E95" s="108"/>
      <c r="F95" s="30" t="s">
        <v>226</v>
      </c>
      <c r="G95" s="30" t="s">
        <v>227</v>
      </c>
      <c r="H95" s="6">
        <v>160000</v>
      </c>
      <c r="I95" s="6"/>
      <c r="J95" s="6"/>
      <c r="K95" s="6">
        <v>160000</v>
      </c>
      <c r="L95" s="79"/>
      <c r="M95" s="149"/>
      <c r="N95" s="113"/>
      <c r="O95" s="138"/>
      <c r="P95" s="60"/>
      <c r="Q95" s="125"/>
      <c r="R95" s="87"/>
    </row>
    <row r="96" spans="1:18" ht="53.25" customHeight="1">
      <c r="A96" s="138"/>
      <c r="B96" s="8"/>
      <c r="C96" s="33"/>
      <c r="D96" s="108"/>
      <c r="E96" s="108"/>
      <c r="F96" s="11" t="s">
        <v>221</v>
      </c>
      <c r="G96" s="11" t="s">
        <v>120</v>
      </c>
      <c r="H96" s="55">
        <v>3178932</v>
      </c>
      <c r="I96" s="54"/>
      <c r="J96" s="55" t="s">
        <v>118</v>
      </c>
      <c r="K96" s="55">
        <f>H96</f>
        <v>3178932</v>
      </c>
      <c r="L96" s="78"/>
      <c r="M96" s="149"/>
      <c r="N96" s="113"/>
      <c r="O96" s="138"/>
      <c r="P96" s="60"/>
      <c r="Q96" s="125"/>
    </row>
    <row r="97" spans="1:70" ht="64.5" customHeight="1">
      <c r="A97" s="138"/>
      <c r="B97" s="10" t="s">
        <v>77</v>
      </c>
      <c r="C97" s="33"/>
      <c r="D97" s="156" t="s">
        <v>178</v>
      </c>
      <c r="E97" s="155" t="s">
        <v>178</v>
      </c>
      <c r="F97" s="9" t="s">
        <v>180</v>
      </c>
      <c r="G97" s="9" t="s">
        <v>167</v>
      </c>
      <c r="H97" s="54">
        <v>2991285.04</v>
      </c>
      <c r="I97" s="54">
        <v>0</v>
      </c>
      <c r="J97" s="54">
        <f t="shared" ref="J97:J104" si="6">H97/2</f>
        <v>1495642.52</v>
      </c>
      <c r="K97" s="53">
        <f t="shared" ref="K97:K104" si="7">H97/2</f>
        <v>1495642.52</v>
      </c>
      <c r="L97" s="77"/>
      <c r="M97" s="131">
        <f>SUM(K97:K99)</f>
        <v>3741710.3449999997</v>
      </c>
      <c r="N97" s="113"/>
      <c r="O97" s="138"/>
      <c r="P97" s="60"/>
      <c r="Q97" s="125"/>
    </row>
    <row r="98" spans="1:70" ht="55.5" customHeight="1">
      <c r="A98" s="138"/>
      <c r="B98" s="8" t="s">
        <v>14</v>
      </c>
      <c r="C98" s="33"/>
      <c r="D98" s="157"/>
      <c r="E98" s="155"/>
      <c r="F98" s="11" t="s">
        <v>179</v>
      </c>
      <c r="G98" s="11" t="s">
        <v>167</v>
      </c>
      <c r="H98" s="55">
        <v>992135.65</v>
      </c>
      <c r="I98" s="54">
        <v>0</v>
      </c>
      <c r="J98" s="55">
        <f t="shared" si="6"/>
        <v>496067.82500000001</v>
      </c>
      <c r="K98" s="55">
        <f t="shared" si="7"/>
        <v>496067.82500000001</v>
      </c>
      <c r="L98" s="78"/>
      <c r="M98" s="132"/>
      <c r="N98" s="113"/>
      <c r="O98" s="138"/>
      <c r="P98" s="60"/>
      <c r="Q98" s="125"/>
    </row>
    <row r="99" spans="1:70" ht="55.5" customHeight="1">
      <c r="A99" s="138"/>
      <c r="B99" s="8" t="s">
        <v>14</v>
      </c>
      <c r="C99" s="33"/>
      <c r="D99" s="158"/>
      <c r="E99" s="155"/>
      <c r="F99" s="9" t="s">
        <v>209</v>
      </c>
      <c r="G99" s="9" t="s">
        <v>96</v>
      </c>
      <c r="H99" s="54">
        <f>1750000*2</f>
        <v>3500000</v>
      </c>
      <c r="I99" s="54"/>
      <c r="J99" s="54">
        <f t="shared" si="6"/>
        <v>1750000</v>
      </c>
      <c r="K99" s="53">
        <f t="shared" si="7"/>
        <v>1750000</v>
      </c>
      <c r="L99" s="80"/>
      <c r="M99" s="133"/>
      <c r="N99" s="113"/>
      <c r="O99" s="138"/>
      <c r="P99" s="60"/>
      <c r="Q99" s="125"/>
    </row>
    <row r="100" spans="1:70" ht="15" customHeight="1">
      <c r="A100" s="138"/>
      <c r="B100" s="2" t="s">
        <v>79</v>
      </c>
      <c r="C100" s="150"/>
      <c r="D100" s="120" t="s">
        <v>15</v>
      </c>
      <c r="E100" s="144" t="s">
        <v>80</v>
      </c>
      <c r="F100" s="11" t="s">
        <v>81</v>
      </c>
      <c r="G100" s="11" t="s">
        <v>82</v>
      </c>
      <c r="H100" s="55">
        <v>7099353.1799999997</v>
      </c>
      <c r="I100" s="54">
        <v>0</v>
      </c>
      <c r="J100" s="55">
        <f t="shared" si="6"/>
        <v>3549676.59</v>
      </c>
      <c r="K100" s="55">
        <f t="shared" si="7"/>
        <v>3549676.59</v>
      </c>
      <c r="L100" s="81"/>
      <c r="M100" s="146">
        <f>SUM(K100:K112)</f>
        <v>21842285.843195915</v>
      </c>
      <c r="N100" s="124">
        <f>M100</f>
        <v>21842285.843195915</v>
      </c>
      <c r="O100" s="138"/>
      <c r="P100" s="63"/>
      <c r="Q100" s="125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</row>
    <row r="101" spans="1:70" ht="15.75">
      <c r="A101" s="138"/>
      <c r="B101" s="3" t="s">
        <v>79</v>
      </c>
      <c r="C101" s="150"/>
      <c r="D101" s="121"/>
      <c r="E101" s="145"/>
      <c r="F101" s="9" t="s">
        <v>83</v>
      </c>
      <c r="G101" s="9" t="s">
        <v>84</v>
      </c>
      <c r="H101" s="54">
        <v>2766723.68</v>
      </c>
      <c r="I101" s="54">
        <v>0</v>
      </c>
      <c r="J101" s="54">
        <f t="shared" si="6"/>
        <v>1383361.84</v>
      </c>
      <c r="K101" s="53">
        <f t="shared" si="7"/>
        <v>1383361.84</v>
      </c>
      <c r="L101" s="79"/>
      <c r="M101" s="147"/>
      <c r="N101" s="124"/>
      <c r="O101" s="138"/>
      <c r="P101" s="63"/>
      <c r="Q101" s="125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</row>
    <row r="102" spans="1:70" ht="29.25" customHeight="1">
      <c r="A102" s="138"/>
      <c r="B102" s="2" t="s">
        <v>79</v>
      </c>
      <c r="C102" s="150"/>
      <c r="D102" s="121"/>
      <c r="E102" s="145"/>
      <c r="F102" s="11" t="s">
        <v>85</v>
      </c>
      <c r="G102" s="11" t="s">
        <v>86</v>
      </c>
      <c r="H102" s="55">
        <v>2537311.71</v>
      </c>
      <c r="I102" s="54">
        <v>0</v>
      </c>
      <c r="J102" s="55">
        <f t="shared" si="6"/>
        <v>1268655.855</v>
      </c>
      <c r="K102" s="55">
        <f t="shared" si="7"/>
        <v>1268655.855</v>
      </c>
      <c r="L102" s="78"/>
      <c r="M102" s="147"/>
      <c r="N102" s="124"/>
      <c r="O102" s="138"/>
      <c r="P102" s="63"/>
      <c r="Q102" s="125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</row>
    <row r="103" spans="1:70" ht="15.75">
      <c r="A103" s="138"/>
      <c r="B103" s="3" t="s">
        <v>79</v>
      </c>
      <c r="C103" s="150"/>
      <c r="D103" s="121"/>
      <c r="E103" s="145"/>
      <c r="F103" s="9" t="s">
        <v>87</v>
      </c>
      <c r="G103" s="9" t="s">
        <v>44</v>
      </c>
      <c r="H103" s="54">
        <v>3155036.05</v>
      </c>
      <c r="I103" s="54">
        <v>0</v>
      </c>
      <c r="J103" s="54">
        <f t="shared" si="6"/>
        <v>1577518.0249999999</v>
      </c>
      <c r="K103" s="53">
        <f t="shared" si="7"/>
        <v>1577518.0249999999</v>
      </c>
      <c r="L103" s="79"/>
      <c r="M103" s="147"/>
      <c r="N103" s="124"/>
      <c r="O103" s="138"/>
      <c r="P103" s="63"/>
      <c r="Q103" s="125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</row>
    <row r="104" spans="1:70" s="36" customFormat="1" ht="15.75">
      <c r="A104" s="138"/>
      <c r="B104" s="2" t="s">
        <v>79</v>
      </c>
      <c r="C104" s="150"/>
      <c r="D104" s="121"/>
      <c r="E104" s="145"/>
      <c r="F104" s="11" t="s">
        <v>88</v>
      </c>
      <c r="G104" s="11" t="s">
        <v>53</v>
      </c>
      <c r="H104" s="55">
        <v>5936477.7999999998</v>
      </c>
      <c r="I104" s="54">
        <v>0</v>
      </c>
      <c r="J104" s="55">
        <f t="shared" si="6"/>
        <v>2968238.9</v>
      </c>
      <c r="K104" s="55">
        <f t="shared" si="7"/>
        <v>2968238.9</v>
      </c>
      <c r="L104" s="78"/>
      <c r="M104" s="147"/>
      <c r="N104" s="124"/>
      <c r="O104" s="138"/>
      <c r="P104" s="63"/>
      <c r="Q104" s="125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</row>
    <row r="105" spans="1:70" ht="54" customHeight="1">
      <c r="A105" s="138"/>
      <c r="B105" s="3" t="s">
        <v>79</v>
      </c>
      <c r="C105" s="150"/>
      <c r="D105" s="121"/>
      <c r="E105" s="145"/>
      <c r="F105" s="9" t="s">
        <v>89</v>
      </c>
      <c r="G105" s="9" t="s">
        <v>90</v>
      </c>
      <c r="H105" s="54">
        <v>4089336.04</v>
      </c>
      <c r="I105" s="54">
        <v>0</v>
      </c>
      <c r="J105" s="54">
        <v>2862535.23</v>
      </c>
      <c r="K105" s="53">
        <v>1226800.81</v>
      </c>
      <c r="L105" s="79"/>
      <c r="M105" s="147"/>
      <c r="N105" s="124"/>
      <c r="O105" s="138"/>
      <c r="P105" s="63"/>
      <c r="Q105" s="125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</row>
    <row r="106" spans="1:70" ht="56.25" customHeight="1">
      <c r="A106" s="138"/>
      <c r="B106" s="3" t="s">
        <v>79</v>
      </c>
      <c r="C106" s="150"/>
      <c r="D106" s="121"/>
      <c r="E106" s="145"/>
      <c r="F106" s="11" t="s">
        <v>95</v>
      </c>
      <c r="G106" s="11" t="s">
        <v>96</v>
      </c>
      <c r="H106" s="55">
        <v>2500000</v>
      </c>
      <c r="I106" s="54">
        <v>0</v>
      </c>
      <c r="J106" s="55">
        <f>H106*0.7</f>
        <v>1750000</v>
      </c>
      <c r="K106" s="55">
        <f>H106*0.3</f>
        <v>750000</v>
      </c>
      <c r="L106" s="78"/>
      <c r="M106" s="147"/>
      <c r="N106" s="124"/>
      <c r="O106" s="138"/>
      <c r="P106" s="52" t="s">
        <v>203</v>
      </c>
      <c r="Q106" s="125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</row>
    <row r="107" spans="1:70" ht="41.25" customHeight="1">
      <c r="A107" s="138"/>
      <c r="B107" s="2" t="s">
        <v>79</v>
      </c>
      <c r="C107" s="150"/>
      <c r="D107" s="121"/>
      <c r="E107" s="145"/>
      <c r="F107" s="9" t="s">
        <v>213</v>
      </c>
      <c r="G107" s="9" t="s">
        <v>96</v>
      </c>
      <c r="H107" s="54">
        <v>2114933.0824747547</v>
      </c>
      <c r="I107" s="54">
        <v>0</v>
      </c>
      <c r="J107" s="54"/>
      <c r="K107" s="53">
        <f>H107</f>
        <v>2114933.0824747547</v>
      </c>
      <c r="L107" s="79"/>
      <c r="M107" s="147"/>
      <c r="N107" s="124"/>
      <c r="O107" s="138"/>
      <c r="P107" s="63"/>
      <c r="Q107" s="125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</row>
    <row r="108" spans="1:70" ht="57" customHeight="1">
      <c r="A108" s="138"/>
      <c r="B108" s="3" t="s">
        <v>79</v>
      </c>
      <c r="C108" s="150"/>
      <c r="D108" s="121"/>
      <c r="E108" s="145"/>
      <c r="F108" s="9" t="s">
        <v>98</v>
      </c>
      <c r="G108" s="9" t="s">
        <v>99</v>
      </c>
      <c r="H108" s="54">
        <v>3000000</v>
      </c>
      <c r="I108" s="54">
        <v>0</v>
      </c>
      <c r="J108" s="54">
        <f>H108*0.7</f>
        <v>2100000</v>
      </c>
      <c r="K108" s="53">
        <f>H108*0.3</f>
        <v>900000</v>
      </c>
      <c r="L108" s="79"/>
      <c r="M108" s="147"/>
      <c r="N108" s="124"/>
      <c r="O108" s="138"/>
      <c r="P108" s="52" t="s">
        <v>203</v>
      </c>
      <c r="Q108" s="125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</row>
    <row r="109" spans="1:70" ht="57" customHeight="1">
      <c r="A109" s="138"/>
      <c r="B109" s="3"/>
      <c r="C109" s="150"/>
      <c r="D109" s="121"/>
      <c r="E109" s="145"/>
      <c r="F109" s="11" t="s">
        <v>189</v>
      </c>
      <c r="G109" s="11" t="s">
        <v>96</v>
      </c>
      <c r="H109" s="55">
        <v>7923891.9699999997</v>
      </c>
      <c r="I109" s="54">
        <v>0</v>
      </c>
      <c r="J109" s="55">
        <v>4500000</v>
      </c>
      <c r="K109" s="55">
        <f>3000000+L109</f>
        <v>3423891.9699999997</v>
      </c>
      <c r="L109" s="78">
        <v>423891.97</v>
      </c>
      <c r="M109" s="147"/>
      <c r="N109" s="124"/>
      <c r="O109" s="138"/>
      <c r="P109" s="52" t="s">
        <v>203</v>
      </c>
      <c r="Q109" s="125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</row>
    <row r="110" spans="1:70" ht="26.25" customHeight="1">
      <c r="A110" s="138"/>
      <c r="B110" s="3" t="s">
        <v>79</v>
      </c>
      <c r="C110" s="151"/>
      <c r="D110" s="121"/>
      <c r="E110" s="145"/>
      <c r="F110" s="9" t="s">
        <v>214</v>
      </c>
      <c r="G110" s="9" t="s">
        <v>96</v>
      </c>
      <c r="H110" s="54">
        <v>3655845.75</v>
      </c>
      <c r="I110" s="54">
        <v>0</v>
      </c>
      <c r="J110" s="54">
        <f>H110*0.7</f>
        <v>2559092.0249999999</v>
      </c>
      <c r="K110" s="53">
        <f>(H110*0.3)</f>
        <v>1096753.7249999999</v>
      </c>
      <c r="L110" s="79"/>
      <c r="M110" s="147"/>
      <c r="N110" s="124"/>
      <c r="O110" s="138"/>
      <c r="P110" s="63"/>
      <c r="Q110" s="125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</row>
    <row r="111" spans="1:70" ht="26.25" customHeight="1">
      <c r="A111" s="138"/>
      <c r="B111" s="3"/>
      <c r="C111" s="57"/>
      <c r="D111" s="121"/>
      <c r="E111" s="145"/>
      <c r="F111" s="35" t="s">
        <v>122</v>
      </c>
      <c r="G111" s="35" t="s">
        <v>96</v>
      </c>
      <c r="H111" s="53">
        <v>1608388.4724038641</v>
      </c>
      <c r="I111" s="56">
        <v>0</v>
      </c>
      <c r="J111" s="93">
        <f t="shared" ref="J111" si="8">H111</f>
        <v>1608388.4724038641</v>
      </c>
      <c r="K111" s="90">
        <f t="shared" ref="K111" si="9">H111*0.3</f>
        <v>482516.54172115924</v>
      </c>
      <c r="L111" s="79"/>
      <c r="M111" s="147"/>
      <c r="N111" s="124"/>
      <c r="O111" s="138"/>
      <c r="P111" s="63"/>
      <c r="Q111" s="125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</row>
    <row r="112" spans="1:70" ht="26.25" customHeight="1">
      <c r="A112" s="138"/>
      <c r="B112" s="3"/>
      <c r="C112" s="57"/>
      <c r="D112" s="121"/>
      <c r="E112" s="145"/>
      <c r="F112" s="11" t="s">
        <v>195</v>
      </c>
      <c r="G112" s="11" t="s">
        <v>96</v>
      </c>
      <c r="H112" s="55">
        <v>3666461.68</v>
      </c>
      <c r="I112" s="54"/>
      <c r="J112" s="55">
        <f>H112*0.7</f>
        <v>2566523.176</v>
      </c>
      <c r="K112" s="55">
        <f>(H112*0.3)</f>
        <v>1099938.504</v>
      </c>
      <c r="L112" s="78"/>
      <c r="M112" s="147"/>
      <c r="N112" s="124"/>
      <c r="O112" s="138"/>
      <c r="P112" s="63"/>
      <c r="Q112" s="125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</row>
    <row r="113" spans="1:23" ht="42">
      <c r="A113" s="138"/>
      <c r="B113" s="32" t="s">
        <v>105</v>
      </c>
      <c r="C113" s="32" t="s">
        <v>105</v>
      </c>
      <c r="D113" s="32" t="s">
        <v>105</v>
      </c>
      <c r="E113" s="30" t="s">
        <v>105</v>
      </c>
      <c r="F113" s="35" t="s">
        <v>219</v>
      </c>
      <c r="G113" s="35" t="s">
        <v>106</v>
      </c>
      <c r="H113" s="54">
        <f>A3*0.03</f>
        <v>2250984.5780999996</v>
      </c>
      <c r="I113" s="56">
        <v>0</v>
      </c>
      <c r="J113" s="53"/>
      <c r="K113" s="53">
        <v>2130951.0299999998</v>
      </c>
      <c r="L113" s="53"/>
      <c r="M113" s="84">
        <f>K113</f>
        <v>2130951.0299999998</v>
      </c>
      <c r="N113" s="84">
        <f>K113</f>
        <v>2130951.0299999998</v>
      </c>
      <c r="O113" s="138"/>
      <c r="P113" s="63"/>
      <c r="Q113" s="125"/>
    </row>
    <row r="114" spans="1:23" ht="21">
      <c r="A114" s="138"/>
      <c r="B114" s="32" t="s">
        <v>107</v>
      </c>
      <c r="C114" s="32" t="s">
        <v>107</v>
      </c>
      <c r="D114" s="32" t="s">
        <v>107</v>
      </c>
      <c r="E114" s="30" t="s">
        <v>107</v>
      </c>
      <c r="F114" s="9" t="s">
        <v>108</v>
      </c>
      <c r="G114" s="9" t="s">
        <v>106</v>
      </c>
      <c r="H114" s="6">
        <v>0</v>
      </c>
      <c r="I114" s="54">
        <v>0</v>
      </c>
      <c r="J114" s="54">
        <v>0</v>
      </c>
      <c r="K114" s="53">
        <v>0</v>
      </c>
      <c r="L114" s="53">
        <v>0</v>
      </c>
      <c r="M114" s="6">
        <f>K114</f>
        <v>0</v>
      </c>
      <c r="N114" s="6">
        <f>M114</f>
        <v>0</v>
      </c>
      <c r="O114" s="138"/>
      <c r="P114" s="5"/>
      <c r="Q114" s="125"/>
    </row>
    <row r="115" spans="1:23" ht="26.25">
      <c r="A115" s="12"/>
      <c r="J115" s="39" t="s">
        <v>109</v>
      </c>
      <c r="K115" s="39">
        <f>SUM(K3:K113)</f>
        <v>75032819.271695912</v>
      </c>
      <c r="L115" s="88">
        <f>SUM(L3:L114)</f>
        <v>823989.27</v>
      </c>
      <c r="M115" s="39">
        <f>SUM(M3:M114)</f>
        <v>75032819.271695912</v>
      </c>
      <c r="N115" s="39">
        <f>SUM(N3:N114)</f>
        <v>75032819.271695912</v>
      </c>
      <c r="O115" s="39">
        <f>SUM(O3:O114)</f>
        <v>75032819.271695912</v>
      </c>
      <c r="R115" s="21" t="s">
        <v>109</v>
      </c>
      <c r="S115" s="21">
        <f>SUM(K3:K114)</f>
        <v>75032819.271695912</v>
      </c>
      <c r="T115" s="21">
        <f>SUM(M3:M114)</f>
        <v>75032819.271695912</v>
      </c>
      <c r="U115" s="21"/>
    </row>
    <row r="116" spans="1:23">
      <c r="A116" s="12"/>
      <c r="B116" s="37" t="s">
        <v>118</v>
      </c>
      <c r="J116" s="4" t="s">
        <v>118</v>
      </c>
      <c r="R116" s="4"/>
      <c r="S116" s="4"/>
    </row>
    <row r="117" spans="1:23" ht="30.75" customHeight="1">
      <c r="A117" s="12"/>
      <c r="B117" s="37" t="s">
        <v>118</v>
      </c>
      <c r="D117" s="12"/>
      <c r="J117" s="4" t="s">
        <v>118</v>
      </c>
      <c r="K117" s="4" t="s">
        <v>118</v>
      </c>
      <c r="L117" s="4" t="s">
        <v>118</v>
      </c>
      <c r="N117" s="37" t="s">
        <v>118</v>
      </c>
      <c r="R117" s="162" t="s">
        <v>110</v>
      </c>
      <c r="S117" s="162"/>
      <c r="T117" s="25" t="s">
        <v>111</v>
      </c>
      <c r="U117" s="25"/>
      <c r="V117" s="25" t="s">
        <v>112</v>
      </c>
      <c r="W117" s="159" t="s">
        <v>182</v>
      </c>
    </row>
    <row r="118" spans="1:23">
      <c r="A118" s="12"/>
      <c r="G118" s="29" t="s">
        <v>169</v>
      </c>
      <c r="I118" s="4">
        <f>K113+Q3</f>
        <v>2130951.0283040837</v>
      </c>
      <c r="M118" t="s">
        <v>118</v>
      </c>
      <c r="R118" s="22" t="s">
        <v>113</v>
      </c>
      <c r="S118" s="22">
        <f>A3</f>
        <v>75032819.269999996</v>
      </c>
      <c r="T118" s="26" t="s">
        <v>118</v>
      </c>
      <c r="U118" s="47" t="s">
        <v>181</v>
      </c>
      <c r="V118" s="27" t="s">
        <v>114</v>
      </c>
      <c r="W118" s="159"/>
    </row>
    <row r="119" spans="1:23" ht="33" customHeight="1">
      <c r="A119" s="12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R119" s="23" t="s">
        <v>115</v>
      </c>
      <c r="S119" s="6">
        <f>C3</f>
        <v>30013127.708000001</v>
      </c>
      <c r="T119" s="28">
        <f>S119/S118</f>
        <v>0.4</v>
      </c>
      <c r="U119" s="50">
        <f>N3</f>
        <v>51059582.398499995</v>
      </c>
      <c r="V119" s="49">
        <f>S119-U119</f>
        <v>-21046454.690499995</v>
      </c>
      <c r="W119" s="5" t="s">
        <v>187</v>
      </c>
    </row>
    <row r="120" spans="1:23" ht="92.25">
      <c r="A120" s="160" t="s">
        <v>206</v>
      </c>
      <c r="B120" s="160"/>
      <c r="C120" s="160"/>
      <c r="D120" s="160"/>
      <c r="E120" s="160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R120" s="23" t="s">
        <v>211</v>
      </c>
      <c r="S120" s="6">
        <f>S118*0.6</f>
        <v>45019691.561999999</v>
      </c>
      <c r="T120" s="28">
        <f>S120/S118</f>
        <v>0.6</v>
      </c>
      <c r="U120" s="48">
        <f>N100</f>
        <v>21842285.843195915</v>
      </c>
      <c r="V120" s="24">
        <f>S120-U120</f>
        <v>23177405.718804084</v>
      </c>
      <c r="W120" s="5" t="s">
        <v>188</v>
      </c>
    </row>
    <row r="121" spans="1:23" ht="93">
      <c r="A121" s="40" t="s">
        <v>118</v>
      </c>
      <c r="B121" s="41" t="s">
        <v>1</v>
      </c>
      <c r="C121" s="42" t="s">
        <v>2</v>
      </c>
      <c r="D121" s="42" t="s">
        <v>3</v>
      </c>
      <c r="E121" s="42" t="s">
        <v>4</v>
      </c>
      <c r="F121" s="42" t="s">
        <v>5</v>
      </c>
      <c r="G121" s="42" t="s">
        <v>6</v>
      </c>
      <c r="H121" s="43" t="s">
        <v>7</v>
      </c>
      <c r="I121" s="44" t="s">
        <v>8</v>
      </c>
      <c r="J121" s="44" t="s">
        <v>9</v>
      </c>
      <c r="K121" s="44" t="s">
        <v>228</v>
      </c>
      <c r="L121" s="44" t="s">
        <v>223</v>
      </c>
      <c r="M121" s="161" t="s">
        <v>177</v>
      </c>
      <c r="N121" s="161"/>
      <c r="O121" s="58" t="s">
        <v>224</v>
      </c>
      <c r="P121" s="89"/>
      <c r="R121" s="5" t="s">
        <v>119</v>
      </c>
      <c r="S121" s="24">
        <f>A3*0.3</f>
        <v>22509845.780999999</v>
      </c>
      <c r="T121" s="51" t="s">
        <v>183</v>
      </c>
      <c r="U121" s="24">
        <f>M89</f>
        <v>16646364.1175</v>
      </c>
      <c r="V121" s="98">
        <f>S121-U121</f>
        <v>5863481.6634999998</v>
      </c>
      <c r="W121" s="30" t="s">
        <v>225</v>
      </c>
    </row>
    <row r="122" spans="1:23" ht="62.25" customHeight="1">
      <c r="A122" s="45"/>
      <c r="B122" s="45" t="s">
        <v>170</v>
      </c>
      <c r="C122" s="45" t="s">
        <v>171</v>
      </c>
      <c r="D122" s="91" t="s">
        <v>15</v>
      </c>
      <c r="E122" s="91" t="s">
        <v>172</v>
      </c>
      <c r="F122" s="85" t="s">
        <v>103</v>
      </c>
      <c r="G122" s="85" t="s">
        <v>104</v>
      </c>
      <c r="H122" s="92">
        <v>7500000</v>
      </c>
      <c r="I122" s="92"/>
      <c r="J122" s="93">
        <f>H122</f>
        <v>7500000</v>
      </c>
      <c r="K122" s="90">
        <f>H122*0.3</f>
        <v>2250000</v>
      </c>
      <c r="L122" s="46">
        <v>0</v>
      </c>
      <c r="M122" s="119" t="s">
        <v>216</v>
      </c>
      <c r="N122" s="119"/>
      <c r="O122" s="5" t="s">
        <v>210</v>
      </c>
      <c r="R122" s="6" t="s">
        <v>116</v>
      </c>
      <c r="S122" s="6">
        <f>S118*0.15</f>
        <v>11254922.8905</v>
      </c>
      <c r="T122" s="28">
        <f>S122/S118</f>
        <v>0.15</v>
      </c>
      <c r="U122" s="48">
        <f>K91+K92+K93+K129+K100+K101+K97+K98</f>
        <v>14838678.952499999</v>
      </c>
      <c r="V122" s="65">
        <f>S122-U122</f>
        <v>-3583756.061999999</v>
      </c>
      <c r="W122" s="25" t="s">
        <v>187</v>
      </c>
    </row>
    <row r="123" spans="1:23" ht="54.75">
      <c r="A123" s="40"/>
      <c r="B123" s="45" t="s">
        <v>170</v>
      </c>
      <c r="C123" s="45" t="s">
        <v>171</v>
      </c>
      <c r="D123" s="91" t="s">
        <v>15</v>
      </c>
      <c r="E123" s="91" t="s">
        <v>172</v>
      </c>
      <c r="F123" s="85" t="s">
        <v>173</v>
      </c>
      <c r="G123" s="85" t="s">
        <v>104</v>
      </c>
      <c r="H123" s="94" t="s">
        <v>175</v>
      </c>
      <c r="I123" s="92"/>
      <c r="J123" s="93" t="str">
        <f t="shared" ref="J123:J143" si="10">H123</f>
        <v>3,655,991.49</v>
      </c>
      <c r="K123" s="90">
        <f t="shared" ref="K123:K143" si="11">H123*0.3</f>
        <v>1096797.4469999999</v>
      </c>
      <c r="L123" s="46">
        <v>0</v>
      </c>
      <c r="M123" s="119" t="s">
        <v>216</v>
      </c>
      <c r="N123" s="119"/>
      <c r="O123" s="5" t="s">
        <v>205</v>
      </c>
      <c r="R123" s="6" t="s">
        <v>107</v>
      </c>
      <c r="S123" s="6" t="s">
        <v>118</v>
      </c>
      <c r="T123" s="5"/>
      <c r="U123" s="5"/>
      <c r="V123" s="5"/>
      <c r="W123" s="5"/>
    </row>
    <row r="124" spans="1:23" ht="54.75">
      <c r="A124" s="40"/>
      <c r="B124" s="45" t="s">
        <v>170</v>
      </c>
      <c r="C124" s="45" t="s">
        <v>171</v>
      </c>
      <c r="D124" s="91" t="s">
        <v>15</v>
      </c>
      <c r="E124" s="91" t="s">
        <v>172</v>
      </c>
      <c r="F124" s="85" t="s">
        <v>174</v>
      </c>
      <c r="G124" s="85" t="s">
        <v>104</v>
      </c>
      <c r="H124" s="94" t="s">
        <v>176</v>
      </c>
      <c r="I124" s="92"/>
      <c r="J124" s="93" t="str">
        <f t="shared" si="10"/>
        <v>5,263,928.07</v>
      </c>
      <c r="K124" s="90">
        <f t="shared" si="11"/>
        <v>1579178.4210000001</v>
      </c>
      <c r="L124" s="46">
        <v>0</v>
      </c>
      <c r="M124" s="119" t="s">
        <v>216</v>
      </c>
      <c r="N124" s="119"/>
      <c r="O124" s="5" t="s">
        <v>205</v>
      </c>
      <c r="R124" s="6" t="s">
        <v>117</v>
      </c>
      <c r="S124" s="6">
        <f>A3*0.03</f>
        <v>2250984.5780999996</v>
      </c>
      <c r="T124" s="5"/>
      <c r="U124" s="24">
        <f>K113</f>
        <v>2130951.0299999998</v>
      </c>
      <c r="V124" s="65">
        <f>S124-U124</f>
        <v>120033.54809999978</v>
      </c>
      <c r="W124" s="5" t="s">
        <v>187</v>
      </c>
    </row>
    <row r="125" spans="1:23" ht="76.5" customHeight="1">
      <c r="A125" s="40"/>
      <c r="B125" s="45" t="s">
        <v>170</v>
      </c>
      <c r="C125" s="45" t="s">
        <v>171</v>
      </c>
      <c r="D125" s="91" t="s">
        <v>15</v>
      </c>
      <c r="E125" s="91" t="s">
        <v>172</v>
      </c>
      <c r="F125" s="85" t="s">
        <v>91</v>
      </c>
      <c r="G125" s="85" t="s">
        <v>92</v>
      </c>
      <c r="H125" s="53">
        <v>8445628.2599999998</v>
      </c>
      <c r="I125" s="53"/>
      <c r="J125" s="93">
        <f t="shared" si="10"/>
        <v>8445628.2599999998</v>
      </c>
      <c r="K125" s="90">
        <f t="shared" si="11"/>
        <v>2533688.4779999997</v>
      </c>
      <c r="L125" s="46">
        <v>0</v>
      </c>
      <c r="M125" s="119" t="s">
        <v>216</v>
      </c>
      <c r="N125" s="119"/>
      <c r="O125" s="59" t="s">
        <v>186</v>
      </c>
    </row>
    <row r="126" spans="1:23" ht="172.5" customHeight="1">
      <c r="A126" s="40"/>
      <c r="B126" s="45" t="s">
        <v>170</v>
      </c>
      <c r="C126" s="45" t="s">
        <v>171</v>
      </c>
      <c r="D126" s="91" t="s">
        <v>15</v>
      </c>
      <c r="E126" s="91" t="s">
        <v>172</v>
      </c>
      <c r="F126" s="86" t="s">
        <v>184</v>
      </c>
      <c r="G126" s="86" t="s">
        <v>96</v>
      </c>
      <c r="H126" s="95">
        <v>17000000</v>
      </c>
      <c r="I126" s="95"/>
      <c r="J126" s="93">
        <f t="shared" si="10"/>
        <v>17000000</v>
      </c>
      <c r="K126" s="90">
        <f t="shared" si="11"/>
        <v>5100000</v>
      </c>
      <c r="L126" s="46">
        <v>0</v>
      </c>
      <c r="M126" s="119" t="s">
        <v>216</v>
      </c>
      <c r="N126" s="119"/>
      <c r="O126" s="59"/>
    </row>
    <row r="127" spans="1:23" ht="51.75" customHeight="1">
      <c r="A127" s="40"/>
      <c r="B127" s="45" t="s">
        <v>170</v>
      </c>
      <c r="C127" s="45" t="s">
        <v>171</v>
      </c>
      <c r="D127" s="91" t="s">
        <v>15</v>
      </c>
      <c r="E127" s="91" t="s">
        <v>172</v>
      </c>
      <c r="F127" s="38" t="s">
        <v>166</v>
      </c>
      <c r="G127" s="38" t="s">
        <v>167</v>
      </c>
      <c r="H127" s="56">
        <v>4500000</v>
      </c>
      <c r="I127" s="56"/>
      <c r="J127" s="93">
        <f t="shared" si="10"/>
        <v>4500000</v>
      </c>
      <c r="K127" s="90">
        <f t="shared" si="11"/>
        <v>1350000</v>
      </c>
      <c r="L127" s="46">
        <v>0</v>
      </c>
      <c r="M127" s="119" t="s">
        <v>216</v>
      </c>
      <c r="N127" s="119"/>
      <c r="O127" s="59" t="s">
        <v>186</v>
      </c>
    </row>
    <row r="128" spans="1:23" ht="51.75" customHeight="1">
      <c r="A128" s="40"/>
      <c r="B128" s="45" t="s">
        <v>170</v>
      </c>
      <c r="C128" s="45" t="s">
        <v>171</v>
      </c>
      <c r="D128" s="91" t="s">
        <v>15</v>
      </c>
      <c r="E128" s="96" t="s">
        <v>185</v>
      </c>
      <c r="F128" s="35" t="s">
        <v>100</v>
      </c>
      <c r="G128" s="35" t="s">
        <v>101</v>
      </c>
      <c r="H128" s="53">
        <v>3300000</v>
      </c>
      <c r="I128" s="53"/>
      <c r="J128" s="93">
        <f t="shared" si="10"/>
        <v>3300000</v>
      </c>
      <c r="K128" s="90">
        <f t="shared" si="11"/>
        <v>990000</v>
      </c>
      <c r="L128" s="46">
        <v>0</v>
      </c>
      <c r="M128" s="119" t="s">
        <v>216</v>
      </c>
      <c r="N128" s="119"/>
      <c r="O128" s="59" t="s">
        <v>186</v>
      </c>
    </row>
    <row r="129" spans="1:15" ht="51.75" customHeight="1">
      <c r="A129" s="40"/>
      <c r="B129" s="45" t="s">
        <v>170</v>
      </c>
      <c r="C129" s="45" t="s">
        <v>171</v>
      </c>
      <c r="D129" s="91" t="s">
        <v>204</v>
      </c>
      <c r="E129" s="96" t="s">
        <v>172</v>
      </c>
      <c r="F129" s="38" t="s">
        <v>166</v>
      </c>
      <c r="G129" s="38" t="s">
        <v>96</v>
      </c>
      <c r="H129" s="56">
        <v>3500000</v>
      </c>
      <c r="I129" s="56"/>
      <c r="J129" s="93">
        <f t="shared" si="10"/>
        <v>3500000</v>
      </c>
      <c r="K129" s="90">
        <f t="shared" si="11"/>
        <v>1050000</v>
      </c>
      <c r="L129" s="46">
        <v>0</v>
      </c>
      <c r="M129" s="119" t="s">
        <v>216</v>
      </c>
      <c r="N129" s="119"/>
      <c r="O129" s="59"/>
    </row>
    <row r="130" spans="1:15" ht="51.75" customHeight="1">
      <c r="A130" s="40"/>
      <c r="B130" s="45" t="s">
        <v>170</v>
      </c>
      <c r="C130" s="45" t="s">
        <v>171</v>
      </c>
      <c r="D130" s="91" t="s">
        <v>15</v>
      </c>
      <c r="E130" s="96" t="s">
        <v>172</v>
      </c>
      <c r="F130" s="35" t="s">
        <v>215</v>
      </c>
      <c r="G130" s="35" t="s">
        <v>96</v>
      </c>
      <c r="H130" s="56">
        <v>2114933.0824747547</v>
      </c>
      <c r="I130" s="56">
        <v>0</v>
      </c>
      <c r="J130" s="93">
        <f t="shared" si="10"/>
        <v>2114933.0824747547</v>
      </c>
      <c r="K130" s="90">
        <f t="shared" si="11"/>
        <v>634479.92474242637</v>
      </c>
      <c r="L130" s="46">
        <v>0</v>
      </c>
      <c r="M130" s="119" t="s">
        <v>216</v>
      </c>
      <c r="N130" s="119"/>
      <c r="O130" s="59"/>
    </row>
    <row r="131" spans="1:15" ht="51.75" customHeight="1">
      <c r="A131" s="40"/>
      <c r="B131" s="45" t="s">
        <v>170</v>
      </c>
      <c r="C131" s="45" t="s">
        <v>171</v>
      </c>
      <c r="D131" s="91" t="s">
        <v>15</v>
      </c>
      <c r="E131" s="96" t="s">
        <v>172</v>
      </c>
      <c r="F131" s="96" t="s">
        <v>207</v>
      </c>
      <c r="G131" s="96" t="s">
        <v>96</v>
      </c>
      <c r="H131" s="92">
        <v>3668183.66</v>
      </c>
      <c r="I131" s="92"/>
      <c r="J131" s="93">
        <f t="shared" si="10"/>
        <v>3668183.66</v>
      </c>
      <c r="K131" s="90">
        <f t="shared" si="11"/>
        <v>1100455.098</v>
      </c>
      <c r="L131" s="46">
        <v>0</v>
      </c>
      <c r="M131" s="119" t="s">
        <v>216</v>
      </c>
      <c r="N131" s="119"/>
      <c r="O131" s="59" t="s">
        <v>186</v>
      </c>
    </row>
    <row r="132" spans="1:15" ht="51.75" customHeight="1">
      <c r="A132" s="40"/>
      <c r="B132" s="45" t="s">
        <v>170</v>
      </c>
      <c r="C132" s="45" t="s">
        <v>171</v>
      </c>
      <c r="D132" s="91" t="s">
        <v>15</v>
      </c>
      <c r="E132" s="96" t="s">
        <v>185</v>
      </c>
      <c r="F132" s="96" t="s">
        <v>208</v>
      </c>
      <c r="G132" s="96" t="s">
        <v>96</v>
      </c>
      <c r="H132" s="92">
        <v>3412258.79</v>
      </c>
      <c r="I132" s="92"/>
      <c r="J132" s="93">
        <f t="shared" si="10"/>
        <v>3412258.79</v>
      </c>
      <c r="K132" s="90">
        <f t="shared" si="11"/>
        <v>1023677.637</v>
      </c>
      <c r="L132" s="46">
        <v>0</v>
      </c>
      <c r="M132" s="119" t="s">
        <v>216</v>
      </c>
      <c r="N132" s="119"/>
      <c r="O132" s="59" t="s">
        <v>186</v>
      </c>
    </row>
    <row r="133" spans="1:15" ht="51.75" customHeight="1">
      <c r="A133" s="40"/>
      <c r="B133" s="45" t="s">
        <v>170</v>
      </c>
      <c r="C133" s="45" t="s">
        <v>171</v>
      </c>
      <c r="D133" s="91" t="s">
        <v>15</v>
      </c>
      <c r="E133" s="96" t="s">
        <v>185</v>
      </c>
      <c r="F133" s="38" t="s">
        <v>102</v>
      </c>
      <c r="G133" s="38" t="s">
        <v>96</v>
      </c>
      <c r="H133" s="56">
        <v>2400000</v>
      </c>
      <c r="I133" s="56">
        <v>0</v>
      </c>
      <c r="J133" s="93">
        <f t="shared" si="10"/>
        <v>2400000</v>
      </c>
      <c r="K133" s="90">
        <f t="shared" si="11"/>
        <v>720000</v>
      </c>
      <c r="L133" s="46">
        <v>0</v>
      </c>
      <c r="M133" s="119" t="s">
        <v>216</v>
      </c>
      <c r="N133" s="119"/>
      <c r="O133" s="59" t="s">
        <v>186</v>
      </c>
    </row>
    <row r="134" spans="1:15" ht="51.75" customHeight="1">
      <c r="A134" s="40"/>
      <c r="B134" s="45" t="s">
        <v>170</v>
      </c>
      <c r="C134" s="45" t="s">
        <v>171</v>
      </c>
      <c r="D134" s="91" t="s">
        <v>15</v>
      </c>
      <c r="E134" s="96" t="s">
        <v>172</v>
      </c>
      <c r="F134" s="38" t="s">
        <v>93</v>
      </c>
      <c r="G134" s="38" t="s">
        <v>94</v>
      </c>
      <c r="H134" s="56">
        <v>12944766.539999999</v>
      </c>
      <c r="I134" s="56">
        <v>0</v>
      </c>
      <c r="J134" s="93">
        <f t="shared" si="10"/>
        <v>12944766.539999999</v>
      </c>
      <c r="K134" s="90">
        <f t="shared" si="11"/>
        <v>3883429.9619999994</v>
      </c>
      <c r="L134" s="46">
        <v>0</v>
      </c>
      <c r="M134" s="119" t="s">
        <v>216</v>
      </c>
      <c r="N134" s="119"/>
      <c r="O134" s="59" t="s">
        <v>186</v>
      </c>
    </row>
    <row r="135" spans="1:15" ht="51.75" customHeight="1">
      <c r="A135" s="40"/>
      <c r="B135" s="45" t="s">
        <v>170</v>
      </c>
      <c r="C135" s="45" t="s">
        <v>171</v>
      </c>
      <c r="D135" s="91" t="s">
        <v>15</v>
      </c>
      <c r="E135" s="96" t="s">
        <v>172</v>
      </c>
      <c r="F135" s="38" t="s">
        <v>121</v>
      </c>
      <c r="G135" s="38" t="s">
        <v>96</v>
      </c>
      <c r="H135" s="56">
        <v>2437279.66</v>
      </c>
      <c r="I135" s="56"/>
      <c r="J135" s="93">
        <f t="shared" si="10"/>
        <v>2437279.66</v>
      </c>
      <c r="K135" s="90">
        <f t="shared" si="11"/>
        <v>731183.89800000004</v>
      </c>
      <c r="L135" s="46">
        <v>0</v>
      </c>
      <c r="M135" s="119" t="s">
        <v>216</v>
      </c>
      <c r="N135" s="119"/>
      <c r="O135" s="59" t="s">
        <v>186</v>
      </c>
    </row>
    <row r="136" spans="1:15" ht="51.75" customHeight="1">
      <c r="A136" s="40"/>
      <c r="B136" s="45" t="s">
        <v>170</v>
      </c>
      <c r="C136" s="45" t="s">
        <v>171</v>
      </c>
      <c r="D136" s="91" t="s">
        <v>15</v>
      </c>
      <c r="E136" s="96" t="s">
        <v>172</v>
      </c>
      <c r="F136" s="35" t="s">
        <v>122</v>
      </c>
      <c r="G136" s="35" t="s">
        <v>96</v>
      </c>
      <c r="H136" s="53">
        <v>1608388.4724038641</v>
      </c>
      <c r="I136" s="56">
        <v>0</v>
      </c>
      <c r="J136" s="93">
        <f t="shared" si="10"/>
        <v>1608388.4724038641</v>
      </c>
      <c r="K136" s="90">
        <f t="shared" si="11"/>
        <v>482516.54172115924</v>
      </c>
      <c r="L136" s="46">
        <v>0</v>
      </c>
      <c r="M136" s="119" t="s">
        <v>216</v>
      </c>
      <c r="N136" s="119"/>
      <c r="O136" s="59" t="s">
        <v>186</v>
      </c>
    </row>
    <row r="137" spans="1:15" ht="51.75" customHeight="1">
      <c r="A137" s="40"/>
      <c r="B137" s="45" t="s">
        <v>170</v>
      </c>
      <c r="C137" s="45" t="s">
        <v>171</v>
      </c>
      <c r="D137" s="96" t="s">
        <v>222</v>
      </c>
      <c r="E137" s="96" t="s">
        <v>172</v>
      </c>
      <c r="F137" s="38" t="s">
        <v>200</v>
      </c>
      <c r="G137" s="38" t="s">
        <v>201</v>
      </c>
      <c r="H137" s="56">
        <v>6000000</v>
      </c>
      <c r="I137" s="56"/>
      <c r="J137" s="93">
        <f t="shared" si="10"/>
        <v>6000000</v>
      </c>
      <c r="K137" s="90">
        <f t="shared" si="11"/>
        <v>1800000</v>
      </c>
      <c r="L137" s="46">
        <v>0</v>
      </c>
      <c r="M137" s="119" t="s">
        <v>216</v>
      </c>
      <c r="N137" s="119"/>
      <c r="O137" s="59" t="s">
        <v>186</v>
      </c>
    </row>
    <row r="138" spans="1:15" ht="51.75" customHeight="1">
      <c r="A138" s="40"/>
      <c r="B138" s="45" t="s">
        <v>170</v>
      </c>
      <c r="C138" s="45" t="s">
        <v>171</v>
      </c>
      <c r="D138" s="96" t="s">
        <v>222</v>
      </c>
      <c r="E138" s="96" t="s">
        <v>172</v>
      </c>
      <c r="F138" s="35" t="s">
        <v>202</v>
      </c>
      <c r="G138" s="35" t="s">
        <v>131</v>
      </c>
      <c r="H138" s="53">
        <v>8500000</v>
      </c>
      <c r="I138" s="56"/>
      <c r="J138" s="93">
        <f t="shared" si="10"/>
        <v>8500000</v>
      </c>
      <c r="K138" s="90">
        <f t="shared" si="11"/>
        <v>2550000</v>
      </c>
      <c r="L138" s="46">
        <v>0</v>
      </c>
      <c r="M138" s="119" t="s">
        <v>216</v>
      </c>
      <c r="N138" s="119"/>
      <c r="O138" s="59" t="s">
        <v>186</v>
      </c>
    </row>
    <row r="139" spans="1:15" ht="51.75" customHeight="1">
      <c r="A139" s="40"/>
      <c r="B139" s="45" t="s">
        <v>170</v>
      </c>
      <c r="C139" s="45" t="s">
        <v>171</v>
      </c>
      <c r="D139" s="96" t="s">
        <v>222</v>
      </c>
      <c r="E139" s="96" t="s">
        <v>172</v>
      </c>
      <c r="F139" s="38" t="s">
        <v>198</v>
      </c>
      <c r="G139" s="38" t="s">
        <v>199</v>
      </c>
      <c r="H139" s="56">
        <v>4500000</v>
      </c>
      <c r="I139" s="56"/>
      <c r="J139" s="93">
        <f t="shared" si="10"/>
        <v>4500000</v>
      </c>
      <c r="K139" s="90">
        <f t="shared" si="11"/>
        <v>1350000</v>
      </c>
      <c r="L139" s="46">
        <v>0</v>
      </c>
      <c r="M139" s="119" t="s">
        <v>216</v>
      </c>
      <c r="N139" s="119"/>
      <c r="O139" s="59" t="s">
        <v>186</v>
      </c>
    </row>
    <row r="140" spans="1:15" ht="51.75" customHeight="1">
      <c r="A140" s="40"/>
      <c r="B140" s="45" t="s">
        <v>170</v>
      </c>
      <c r="C140" s="45" t="s">
        <v>171</v>
      </c>
      <c r="D140" s="96" t="s">
        <v>222</v>
      </c>
      <c r="E140" s="96" t="s">
        <v>172</v>
      </c>
      <c r="F140" s="35" t="s">
        <v>196</v>
      </c>
      <c r="G140" s="35" t="s">
        <v>197</v>
      </c>
      <c r="H140" s="53">
        <v>7000000</v>
      </c>
      <c r="I140" s="56"/>
      <c r="J140" s="93">
        <f t="shared" si="10"/>
        <v>7000000</v>
      </c>
      <c r="K140" s="90">
        <f t="shared" si="11"/>
        <v>2100000</v>
      </c>
      <c r="L140" s="46">
        <v>0</v>
      </c>
      <c r="M140" s="119" t="s">
        <v>216</v>
      </c>
      <c r="N140" s="119"/>
      <c r="O140" s="59" t="s">
        <v>205</v>
      </c>
    </row>
    <row r="141" spans="1:15" ht="51.75" customHeight="1">
      <c r="A141" s="40"/>
      <c r="B141" s="45" t="s">
        <v>170</v>
      </c>
      <c r="C141" s="45" t="s">
        <v>171</v>
      </c>
      <c r="D141" s="96" t="s">
        <v>222</v>
      </c>
      <c r="E141" s="96" t="s">
        <v>172</v>
      </c>
      <c r="F141" s="38" t="s">
        <v>123</v>
      </c>
      <c r="G141" s="38" t="s">
        <v>101</v>
      </c>
      <c r="H141" s="56">
        <v>888704.0911578933</v>
      </c>
      <c r="I141" s="56">
        <v>0</v>
      </c>
      <c r="J141" s="93">
        <f t="shared" si="10"/>
        <v>888704.0911578933</v>
      </c>
      <c r="K141" s="90">
        <f t="shared" si="11"/>
        <v>266611.22734736797</v>
      </c>
      <c r="L141" s="46">
        <v>0</v>
      </c>
      <c r="M141" s="119" t="s">
        <v>216</v>
      </c>
      <c r="N141" s="119"/>
      <c r="O141" s="59" t="s">
        <v>205</v>
      </c>
    </row>
    <row r="142" spans="1:15" ht="51.75" customHeight="1">
      <c r="A142" s="40"/>
      <c r="B142" s="45" t="s">
        <v>170</v>
      </c>
      <c r="C142" s="45" t="s">
        <v>171</v>
      </c>
      <c r="D142" s="96" t="s">
        <v>222</v>
      </c>
      <c r="E142" s="96" t="s">
        <v>185</v>
      </c>
      <c r="F142" s="35" t="s">
        <v>97</v>
      </c>
      <c r="G142" s="35" t="s">
        <v>96</v>
      </c>
      <c r="H142" s="53">
        <v>2375000</v>
      </c>
      <c r="I142" s="56">
        <v>0</v>
      </c>
      <c r="J142" s="93">
        <f t="shared" si="10"/>
        <v>2375000</v>
      </c>
      <c r="K142" s="90">
        <f t="shared" si="11"/>
        <v>712500</v>
      </c>
      <c r="L142" s="46">
        <v>0</v>
      </c>
      <c r="M142" s="119" t="s">
        <v>216</v>
      </c>
      <c r="N142" s="119"/>
      <c r="O142" s="59" t="s">
        <v>205</v>
      </c>
    </row>
    <row r="143" spans="1:15" ht="31.5">
      <c r="A143" s="40"/>
      <c r="B143" s="45" t="s">
        <v>170</v>
      </c>
      <c r="C143" s="45" t="s">
        <v>171</v>
      </c>
      <c r="D143" s="96" t="s">
        <v>222</v>
      </c>
      <c r="E143" s="96" t="s">
        <v>172</v>
      </c>
      <c r="F143" s="61" t="s">
        <v>198</v>
      </c>
      <c r="G143" s="61" t="s">
        <v>199</v>
      </c>
      <c r="H143" s="97">
        <v>4500000</v>
      </c>
      <c r="I143" s="56"/>
      <c r="J143" s="93">
        <f t="shared" si="10"/>
        <v>4500000</v>
      </c>
      <c r="K143" s="90">
        <f t="shared" si="11"/>
        <v>1350000</v>
      </c>
      <c r="L143" s="46">
        <v>0</v>
      </c>
      <c r="M143" s="119" t="s">
        <v>216</v>
      </c>
      <c r="N143" s="119"/>
      <c r="O143" s="59" t="s">
        <v>205</v>
      </c>
    </row>
    <row r="144" spans="1:15">
      <c r="A144" s="12"/>
    </row>
    <row r="145" spans="1:14">
      <c r="A145" s="12"/>
    </row>
    <row r="146" spans="1:14">
      <c r="A146" s="12"/>
    </row>
    <row r="147" spans="1:14">
      <c r="A147" s="12"/>
      <c r="N147" t="s">
        <v>118</v>
      </c>
    </row>
    <row r="148" spans="1:14">
      <c r="A148" s="12"/>
    </row>
    <row r="149" spans="1:14">
      <c r="A149" s="12"/>
    </row>
    <row r="150" spans="1:14">
      <c r="A150" s="12"/>
    </row>
    <row r="151" spans="1:14">
      <c r="A151" s="12"/>
    </row>
    <row r="152" spans="1:14">
      <c r="A152" s="12"/>
    </row>
    <row r="153" spans="1:14">
      <c r="A153" s="12"/>
    </row>
    <row r="154" spans="1:14">
      <c r="A154" s="12"/>
    </row>
    <row r="155" spans="1:14">
      <c r="A155" s="12"/>
    </row>
    <row r="156" spans="1:14">
      <c r="A156" s="12"/>
    </row>
    <row r="157" spans="1:14">
      <c r="A157" s="12"/>
    </row>
    <row r="158" spans="1:14">
      <c r="A158" s="12"/>
    </row>
    <row r="159" spans="1:14">
      <c r="A159" s="12"/>
    </row>
    <row r="160" spans="1:14">
      <c r="A160" s="12"/>
    </row>
    <row r="161" spans="1:1">
      <c r="A161" s="12"/>
    </row>
    <row r="162" spans="1:1">
      <c r="A162" s="12"/>
    </row>
    <row r="163" spans="1:1">
      <c r="A163" s="12"/>
    </row>
    <row r="164" spans="1:1">
      <c r="A164" s="12"/>
    </row>
    <row r="165" spans="1:1">
      <c r="A165" s="12"/>
    </row>
    <row r="166" spans="1:1">
      <c r="A166" s="12"/>
    </row>
    <row r="167" spans="1:1">
      <c r="A167" s="12"/>
    </row>
    <row r="168" spans="1:1">
      <c r="A168" s="12"/>
    </row>
    <row r="169" spans="1:1">
      <c r="A169" s="12"/>
    </row>
    <row r="170" spans="1:1">
      <c r="A170" s="12"/>
    </row>
    <row r="171" spans="1:1">
      <c r="A171" s="12"/>
    </row>
    <row r="172" spans="1:1">
      <c r="A172" s="12"/>
    </row>
    <row r="173" spans="1:1">
      <c r="A173" s="12"/>
    </row>
    <row r="174" spans="1:1">
      <c r="A174" s="12"/>
    </row>
    <row r="175" spans="1:1">
      <c r="A175" s="12"/>
    </row>
    <row r="176" spans="1:1">
      <c r="A176" s="12"/>
    </row>
    <row r="177" spans="1:1">
      <c r="A177" s="12"/>
    </row>
    <row r="178" spans="1:1">
      <c r="A178" s="12"/>
    </row>
    <row r="179" spans="1:1">
      <c r="A179" s="12"/>
    </row>
    <row r="180" spans="1:1">
      <c r="A180" s="12"/>
    </row>
    <row r="181" spans="1:1">
      <c r="A181" s="12"/>
    </row>
    <row r="182" spans="1:1">
      <c r="A182" s="12"/>
    </row>
    <row r="183" spans="1:1">
      <c r="A183" s="12"/>
    </row>
    <row r="184" spans="1:1">
      <c r="A184" s="12"/>
    </row>
    <row r="185" spans="1:1">
      <c r="A185" s="12"/>
    </row>
    <row r="186" spans="1:1">
      <c r="A186" s="12"/>
    </row>
    <row r="187" spans="1:1">
      <c r="A187" s="12"/>
    </row>
    <row r="188" spans="1:1">
      <c r="A188" s="12"/>
    </row>
    <row r="189" spans="1:1">
      <c r="A189" s="12"/>
    </row>
    <row r="190" spans="1:1">
      <c r="A190" s="12"/>
    </row>
    <row r="191" spans="1:1">
      <c r="A191" s="12"/>
    </row>
    <row r="192" spans="1:1">
      <c r="A192" s="12"/>
    </row>
    <row r="193" spans="1:1">
      <c r="A193" s="12"/>
    </row>
    <row r="194" spans="1:1">
      <c r="A194" s="12"/>
    </row>
    <row r="195" spans="1:1">
      <c r="A195" s="12"/>
    </row>
    <row r="196" spans="1:1">
      <c r="A196" s="12"/>
    </row>
    <row r="197" spans="1:1">
      <c r="A197" s="12"/>
    </row>
    <row r="198" spans="1:1">
      <c r="A198" s="12"/>
    </row>
    <row r="199" spans="1:1">
      <c r="A199" s="12"/>
    </row>
    <row r="200" spans="1:1">
      <c r="A200" s="12"/>
    </row>
    <row r="201" spans="1:1">
      <c r="A201" s="12"/>
    </row>
    <row r="202" spans="1:1">
      <c r="A202" s="12"/>
    </row>
    <row r="203" spans="1:1">
      <c r="A203" s="12"/>
    </row>
    <row r="204" spans="1:1">
      <c r="A204" s="12"/>
    </row>
    <row r="205" spans="1:1">
      <c r="A205" s="12"/>
    </row>
    <row r="206" spans="1:1">
      <c r="A206" s="12"/>
    </row>
    <row r="207" spans="1:1">
      <c r="A207" s="12"/>
    </row>
    <row r="208" spans="1:1">
      <c r="A208" s="12"/>
    </row>
    <row r="209" spans="1:1">
      <c r="A209" s="12"/>
    </row>
    <row r="210" spans="1:1">
      <c r="A210" s="12"/>
    </row>
    <row r="211" spans="1:1">
      <c r="A211" s="12"/>
    </row>
    <row r="212" spans="1:1">
      <c r="A212" s="12"/>
    </row>
    <row r="213" spans="1:1">
      <c r="A213" s="12"/>
    </row>
    <row r="214" spans="1:1">
      <c r="A214" s="12"/>
    </row>
    <row r="215" spans="1:1">
      <c r="A215" s="12"/>
    </row>
    <row r="216" spans="1:1">
      <c r="A216" s="12"/>
    </row>
    <row r="217" spans="1:1">
      <c r="A217" s="12"/>
    </row>
    <row r="218" spans="1:1">
      <c r="A218" s="12"/>
    </row>
    <row r="219" spans="1:1">
      <c r="A219" s="12"/>
    </row>
    <row r="220" spans="1:1">
      <c r="A220" s="12"/>
    </row>
    <row r="221" spans="1:1">
      <c r="A221" s="12"/>
    </row>
    <row r="222" spans="1:1">
      <c r="A222" s="12"/>
    </row>
    <row r="223" spans="1:1">
      <c r="A223" s="12"/>
    </row>
    <row r="224" spans="1:1">
      <c r="A224" s="12"/>
    </row>
    <row r="225" spans="1:1">
      <c r="A225" s="12"/>
    </row>
    <row r="226" spans="1:1">
      <c r="A226" s="12"/>
    </row>
    <row r="227" spans="1:1">
      <c r="A227" s="12"/>
    </row>
    <row r="228" spans="1:1">
      <c r="A228" s="12"/>
    </row>
    <row r="229" spans="1:1">
      <c r="A229" s="12"/>
    </row>
    <row r="230" spans="1:1">
      <c r="A230" s="12"/>
    </row>
    <row r="231" spans="1:1">
      <c r="A231" s="12"/>
    </row>
    <row r="232" spans="1:1">
      <c r="A232" s="12"/>
    </row>
    <row r="233" spans="1:1">
      <c r="A233" s="12"/>
    </row>
    <row r="234" spans="1:1">
      <c r="A234" s="12"/>
    </row>
    <row r="235" spans="1:1">
      <c r="A235" s="12"/>
    </row>
    <row r="236" spans="1:1">
      <c r="A236" s="12"/>
    </row>
    <row r="237" spans="1:1">
      <c r="A237" s="12"/>
    </row>
    <row r="238" spans="1:1">
      <c r="A238" s="12"/>
    </row>
    <row r="239" spans="1:1">
      <c r="A239" s="12"/>
    </row>
    <row r="240" spans="1:1">
      <c r="A240" s="12"/>
    </row>
    <row r="241" spans="1:1">
      <c r="A241" s="12"/>
    </row>
    <row r="242" spans="1:1">
      <c r="A242" s="12"/>
    </row>
    <row r="243" spans="1:1">
      <c r="A243" s="12"/>
    </row>
    <row r="244" spans="1:1">
      <c r="A244" s="12"/>
    </row>
    <row r="245" spans="1:1">
      <c r="A245" s="12"/>
    </row>
    <row r="246" spans="1:1">
      <c r="A246" s="12"/>
    </row>
    <row r="247" spans="1:1">
      <c r="A247" s="12"/>
    </row>
    <row r="248" spans="1:1">
      <c r="A248" s="12"/>
    </row>
    <row r="249" spans="1:1">
      <c r="A249" s="12"/>
    </row>
    <row r="250" spans="1:1">
      <c r="A250" s="12"/>
    </row>
    <row r="251" spans="1:1">
      <c r="A251" s="12"/>
    </row>
    <row r="252" spans="1:1">
      <c r="A252" s="12"/>
    </row>
    <row r="253" spans="1:1">
      <c r="A253" s="12"/>
    </row>
    <row r="254" spans="1:1">
      <c r="A254" s="12"/>
    </row>
    <row r="255" spans="1:1">
      <c r="A255" s="12"/>
    </row>
    <row r="256" spans="1:1">
      <c r="A256" s="12"/>
    </row>
    <row r="257" spans="1:1">
      <c r="A257" s="12"/>
    </row>
    <row r="258" spans="1:1">
      <c r="A258" s="12"/>
    </row>
    <row r="259" spans="1:1">
      <c r="A259" s="12"/>
    </row>
    <row r="260" spans="1:1">
      <c r="A260" s="12"/>
    </row>
    <row r="261" spans="1:1">
      <c r="A261" s="12"/>
    </row>
    <row r="262" spans="1:1">
      <c r="A262" s="12"/>
    </row>
    <row r="263" spans="1:1">
      <c r="A263" s="12"/>
    </row>
    <row r="264" spans="1:1">
      <c r="A264" s="12"/>
    </row>
    <row r="265" spans="1:1">
      <c r="A265" s="12"/>
    </row>
    <row r="266" spans="1:1">
      <c r="A266" s="12"/>
    </row>
    <row r="267" spans="1:1">
      <c r="A267" s="12"/>
    </row>
    <row r="268" spans="1:1">
      <c r="A268" s="12"/>
    </row>
    <row r="269" spans="1:1">
      <c r="A269" s="12"/>
    </row>
    <row r="270" spans="1:1">
      <c r="A270" s="12"/>
    </row>
    <row r="271" spans="1:1">
      <c r="A271" s="12"/>
    </row>
    <row r="272" spans="1:1">
      <c r="A272" s="12"/>
    </row>
    <row r="273" spans="1:1">
      <c r="A273" s="12"/>
    </row>
    <row r="274" spans="1:1">
      <c r="A274" s="12"/>
    </row>
    <row r="275" spans="1:1">
      <c r="A275" s="12"/>
    </row>
    <row r="276" spans="1:1">
      <c r="A276" s="12"/>
    </row>
    <row r="277" spans="1:1">
      <c r="A277" s="12"/>
    </row>
    <row r="278" spans="1:1">
      <c r="A278" s="12"/>
    </row>
    <row r="279" spans="1:1">
      <c r="A279" s="12"/>
    </row>
    <row r="280" spans="1:1">
      <c r="A280" s="12"/>
    </row>
    <row r="281" spans="1:1">
      <c r="A281" s="12"/>
    </row>
    <row r="282" spans="1:1">
      <c r="A282" s="12"/>
    </row>
    <row r="283" spans="1:1">
      <c r="A283" s="12"/>
    </row>
    <row r="284" spans="1:1">
      <c r="A284" s="12"/>
    </row>
    <row r="285" spans="1:1">
      <c r="A285" s="12"/>
    </row>
    <row r="286" spans="1:1">
      <c r="A286" s="12"/>
    </row>
    <row r="287" spans="1:1">
      <c r="A287" s="12"/>
    </row>
    <row r="288" spans="1:1">
      <c r="A288" s="12"/>
    </row>
    <row r="289" spans="1:1">
      <c r="A289" s="12"/>
    </row>
    <row r="290" spans="1:1">
      <c r="A290" s="12"/>
    </row>
    <row r="291" spans="1:1">
      <c r="A291" s="12"/>
    </row>
    <row r="292" spans="1:1">
      <c r="A292" s="12"/>
    </row>
    <row r="293" spans="1:1">
      <c r="A293" s="12"/>
    </row>
    <row r="294" spans="1:1">
      <c r="A294" s="12"/>
    </row>
    <row r="295" spans="1:1">
      <c r="A295" s="12"/>
    </row>
    <row r="296" spans="1:1">
      <c r="A296" s="12"/>
    </row>
    <row r="297" spans="1:1">
      <c r="A297" s="12"/>
    </row>
    <row r="298" spans="1:1">
      <c r="A298" s="12"/>
    </row>
    <row r="299" spans="1:1">
      <c r="A299" s="12"/>
    </row>
    <row r="300" spans="1:1">
      <c r="A300" s="12"/>
    </row>
    <row r="301" spans="1:1">
      <c r="A301" s="12"/>
    </row>
    <row r="302" spans="1:1">
      <c r="A302" s="12"/>
    </row>
    <row r="303" spans="1:1">
      <c r="A303" s="12"/>
    </row>
    <row r="304" spans="1:1">
      <c r="A304" s="12"/>
    </row>
    <row r="305" spans="1:1">
      <c r="A305" s="12"/>
    </row>
    <row r="306" spans="1:1">
      <c r="A306" s="12"/>
    </row>
    <row r="307" spans="1:1">
      <c r="A307" s="12"/>
    </row>
    <row r="308" spans="1:1">
      <c r="A308" s="12"/>
    </row>
    <row r="309" spans="1:1">
      <c r="A309" s="12"/>
    </row>
    <row r="310" spans="1:1">
      <c r="A310" s="12"/>
    </row>
    <row r="311" spans="1:1">
      <c r="A311" s="12"/>
    </row>
    <row r="312" spans="1:1">
      <c r="A312" s="12"/>
    </row>
    <row r="313" spans="1:1">
      <c r="A313" s="12"/>
    </row>
    <row r="314" spans="1:1">
      <c r="A314" s="12"/>
    </row>
    <row r="315" spans="1:1">
      <c r="A315" s="12"/>
    </row>
    <row r="316" spans="1:1">
      <c r="A316" s="12"/>
    </row>
    <row r="317" spans="1:1">
      <c r="A317" s="12"/>
    </row>
    <row r="318" spans="1:1">
      <c r="A318" s="12"/>
    </row>
    <row r="319" spans="1:1">
      <c r="A319" s="12"/>
    </row>
    <row r="320" spans="1:1">
      <c r="A320" s="12"/>
    </row>
    <row r="321" spans="1:1">
      <c r="A321" s="12"/>
    </row>
    <row r="322" spans="1:1">
      <c r="A322" s="12"/>
    </row>
    <row r="323" spans="1:1">
      <c r="A323" s="12"/>
    </row>
    <row r="324" spans="1:1">
      <c r="A324" s="12"/>
    </row>
    <row r="325" spans="1:1">
      <c r="A325" s="12"/>
    </row>
    <row r="326" spans="1:1">
      <c r="A326" s="12"/>
    </row>
    <row r="327" spans="1:1">
      <c r="A327" s="12"/>
    </row>
    <row r="328" spans="1:1">
      <c r="A328" s="12"/>
    </row>
    <row r="329" spans="1:1">
      <c r="A329" s="12"/>
    </row>
    <row r="330" spans="1:1">
      <c r="A330" s="12"/>
    </row>
    <row r="331" spans="1:1">
      <c r="A331" s="12"/>
    </row>
    <row r="332" spans="1:1">
      <c r="A332" s="12"/>
    </row>
    <row r="333" spans="1:1">
      <c r="A333" s="12"/>
    </row>
    <row r="334" spans="1:1">
      <c r="A334" s="12"/>
    </row>
    <row r="335" spans="1:1">
      <c r="A335" s="12"/>
    </row>
    <row r="336" spans="1:1">
      <c r="A336" s="12"/>
    </row>
    <row r="337" spans="1:1">
      <c r="A337" s="12"/>
    </row>
    <row r="338" spans="1:1">
      <c r="A338" s="12"/>
    </row>
    <row r="339" spans="1:1">
      <c r="A339" s="12"/>
    </row>
    <row r="340" spans="1:1">
      <c r="A340" s="12"/>
    </row>
    <row r="341" spans="1:1">
      <c r="A341" s="12"/>
    </row>
    <row r="342" spans="1:1">
      <c r="A342" s="12"/>
    </row>
    <row r="343" spans="1:1">
      <c r="A343" s="12"/>
    </row>
    <row r="344" spans="1:1">
      <c r="A344" s="12"/>
    </row>
    <row r="345" spans="1:1">
      <c r="A345" s="12"/>
    </row>
    <row r="346" spans="1:1">
      <c r="A346" s="12"/>
    </row>
    <row r="347" spans="1:1">
      <c r="A347" s="12"/>
    </row>
    <row r="348" spans="1:1">
      <c r="A348" s="12"/>
    </row>
    <row r="349" spans="1:1">
      <c r="A349" s="12"/>
    </row>
    <row r="350" spans="1:1">
      <c r="A350" s="12"/>
    </row>
    <row r="351" spans="1:1">
      <c r="A351" s="12"/>
    </row>
    <row r="352" spans="1:1">
      <c r="A352" s="12"/>
    </row>
    <row r="353" spans="1:1">
      <c r="A353" s="12"/>
    </row>
    <row r="354" spans="1:1">
      <c r="A354" s="12"/>
    </row>
    <row r="355" spans="1:1">
      <c r="A355" s="12"/>
    </row>
    <row r="356" spans="1:1">
      <c r="A356" s="12"/>
    </row>
    <row r="357" spans="1:1">
      <c r="A357" s="12"/>
    </row>
    <row r="358" spans="1:1">
      <c r="A358" s="12"/>
    </row>
    <row r="359" spans="1:1">
      <c r="A359" s="12"/>
    </row>
    <row r="360" spans="1:1">
      <c r="A360" s="12"/>
    </row>
    <row r="361" spans="1:1">
      <c r="A361" s="12"/>
    </row>
    <row r="362" spans="1:1">
      <c r="A362" s="12"/>
    </row>
    <row r="363" spans="1:1">
      <c r="A363" s="12"/>
    </row>
    <row r="364" spans="1:1">
      <c r="A364" s="12"/>
    </row>
    <row r="365" spans="1:1">
      <c r="A365" s="12"/>
    </row>
    <row r="366" spans="1:1">
      <c r="A366" s="12"/>
    </row>
    <row r="367" spans="1:1">
      <c r="A367" s="12"/>
    </row>
    <row r="368" spans="1:1">
      <c r="A368" s="12"/>
    </row>
    <row r="369" spans="1:1">
      <c r="A369" s="12"/>
    </row>
    <row r="370" spans="1:1">
      <c r="A370" s="12"/>
    </row>
    <row r="371" spans="1:1">
      <c r="A371" s="12"/>
    </row>
    <row r="372" spans="1:1">
      <c r="A372" s="12"/>
    </row>
    <row r="373" spans="1:1">
      <c r="A373" s="12"/>
    </row>
    <row r="374" spans="1:1">
      <c r="A374" s="12"/>
    </row>
    <row r="375" spans="1:1">
      <c r="A375" s="12"/>
    </row>
    <row r="376" spans="1:1">
      <c r="A376" s="12"/>
    </row>
    <row r="377" spans="1:1">
      <c r="A377" s="12"/>
    </row>
    <row r="378" spans="1:1">
      <c r="A378" s="12"/>
    </row>
    <row r="379" spans="1:1">
      <c r="A379" s="12"/>
    </row>
    <row r="380" spans="1:1">
      <c r="A380" s="12"/>
    </row>
    <row r="381" spans="1:1">
      <c r="A381" s="12"/>
    </row>
    <row r="382" spans="1:1">
      <c r="A382" s="12"/>
    </row>
    <row r="383" spans="1:1">
      <c r="A383" s="12"/>
    </row>
    <row r="384" spans="1:1">
      <c r="A384" s="12"/>
    </row>
    <row r="385" spans="1:1">
      <c r="A385" s="12"/>
    </row>
    <row r="386" spans="1:1">
      <c r="A386" s="12"/>
    </row>
    <row r="387" spans="1:1">
      <c r="A387" s="12"/>
    </row>
    <row r="388" spans="1:1">
      <c r="A388" s="12"/>
    </row>
    <row r="389" spans="1:1">
      <c r="A389" s="12"/>
    </row>
    <row r="390" spans="1:1">
      <c r="A390" s="12"/>
    </row>
    <row r="391" spans="1:1">
      <c r="A391" s="12"/>
    </row>
    <row r="392" spans="1:1">
      <c r="A392" s="12"/>
    </row>
    <row r="393" spans="1:1">
      <c r="A393" s="12"/>
    </row>
    <row r="394" spans="1:1">
      <c r="A394" s="12"/>
    </row>
    <row r="395" spans="1:1">
      <c r="A395" s="12"/>
    </row>
    <row r="396" spans="1:1">
      <c r="A396" s="12"/>
    </row>
    <row r="397" spans="1:1">
      <c r="A397" s="12"/>
    </row>
    <row r="398" spans="1:1">
      <c r="A398" s="12"/>
    </row>
    <row r="399" spans="1:1">
      <c r="A399" s="12"/>
    </row>
    <row r="400" spans="1:1">
      <c r="A400" s="12"/>
    </row>
    <row r="401" spans="1:1">
      <c r="A401" s="12"/>
    </row>
    <row r="402" spans="1:1">
      <c r="A402" s="12"/>
    </row>
    <row r="403" spans="1:1">
      <c r="A403" s="12"/>
    </row>
    <row r="404" spans="1:1">
      <c r="A404" s="12"/>
    </row>
    <row r="405" spans="1:1">
      <c r="A405" s="12"/>
    </row>
    <row r="406" spans="1:1">
      <c r="A406" s="12"/>
    </row>
    <row r="407" spans="1:1">
      <c r="A407" s="12"/>
    </row>
    <row r="408" spans="1:1">
      <c r="A408" s="12"/>
    </row>
    <row r="409" spans="1:1">
      <c r="A409" s="12"/>
    </row>
    <row r="410" spans="1:1">
      <c r="A410" s="12"/>
    </row>
    <row r="411" spans="1:1">
      <c r="A411" s="12"/>
    </row>
    <row r="412" spans="1:1">
      <c r="A412" s="12"/>
    </row>
    <row r="413" spans="1:1">
      <c r="A413" s="12"/>
    </row>
    <row r="414" spans="1:1">
      <c r="A414" s="12"/>
    </row>
    <row r="415" spans="1:1">
      <c r="A415" s="12"/>
    </row>
    <row r="416" spans="1:1">
      <c r="A416" s="12"/>
    </row>
    <row r="417" spans="1:1">
      <c r="A417" s="12"/>
    </row>
    <row r="418" spans="1:1">
      <c r="A418" s="12"/>
    </row>
    <row r="419" spans="1:1">
      <c r="A419" s="12"/>
    </row>
    <row r="420" spans="1:1">
      <c r="A420" s="12"/>
    </row>
    <row r="421" spans="1:1">
      <c r="A421" s="12"/>
    </row>
    <row r="422" spans="1:1">
      <c r="A422" s="12"/>
    </row>
    <row r="423" spans="1:1">
      <c r="A423" s="12"/>
    </row>
    <row r="424" spans="1:1">
      <c r="A424" s="12"/>
    </row>
    <row r="425" spans="1:1">
      <c r="A425" s="12"/>
    </row>
    <row r="426" spans="1:1">
      <c r="A426" s="12"/>
    </row>
    <row r="427" spans="1:1">
      <c r="A427" s="12"/>
    </row>
    <row r="428" spans="1:1">
      <c r="A428" s="12"/>
    </row>
    <row r="429" spans="1:1">
      <c r="A429" s="12"/>
    </row>
    <row r="430" spans="1:1">
      <c r="A430" s="12"/>
    </row>
    <row r="431" spans="1:1">
      <c r="A431" s="12"/>
    </row>
    <row r="432" spans="1:1">
      <c r="A432" s="12"/>
    </row>
    <row r="433" spans="1:1">
      <c r="A433" s="12"/>
    </row>
    <row r="434" spans="1:1">
      <c r="A434" s="12"/>
    </row>
    <row r="435" spans="1:1">
      <c r="A435" s="12"/>
    </row>
    <row r="436" spans="1:1">
      <c r="A436" s="12"/>
    </row>
    <row r="437" spans="1:1">
      <c r="A437" s="12"/>
    </row>
    <row r="438" spans="1:1">
      <c r="A438" s="12"/>
    </row>
    <row r="439" spans="1:1">
      <c r="A439" s="12"/>
    </row>
    <row r="440" spans="1:1">
      <c r="A440" s="12"/>
    </row>
    <row r="441" spans="1:1">
      <c r="A441" s="12"/>
    </row>
    <row r="442" spans="1:1">
      <c r="A442" s="12"/>
    </row>
    <row r="443" spans="1:1">
      <c r="A443" s="12"/>
    </row>
    <row r="444" spans="1:1">
      <c r="A444" s="12"/>
    </row>
    <row r="445" spans="1:1">
      <c r="A445" s="12"/>
    </row>
    <row r="446" spans="1:1">
      <c r="A446" s="12"/>
    </row>
    <row r="447" spans="1:1">
      <c r="A447" s="12"/>
    </row>
    <row r="448" spans="1:1">
      <c r="A448" s="12"/>
    </row>
    <row r="449" spans="1:1">
      <c r="A449" s="12"/>
    </row>
    <row r="450" spans="1:1">
      <c r="A450" s="12"/>
    </row>
    <row r="451" spans="1:1">
      <c r="A451" s="12"/>
    </row>
    <row r="452" spans="1:1">
      <c r="A452" s="12"/>
    </row>
    <row r="453" spans="1:1">
      <c r="A453" s="12"/>
    </row>
    <row r="454" spans="1:1">
      <c r="A454" s="12"/>
    </row>
    <row r="455" spans="1:1">
      <c r="A455" s="12"/>
    </row>
    <row r="456" spans="1:1">
      <c r="A456" s="12"/>
    </row>
    <row r="457" spans="1:1">
      <c r="A457" s="12"/>
    </row>
    <row r="458" spans="1:1">
      <c r="A458" s="12"/>
    </row>
    <row r="459" spans="1:1">
      <c r="A459" s="12"/>
    </row>
    <row r="460" spans="1:1">
      <c r="A460" s="12"/>
    </row>
    <row r="461" spans="1:1">
      <c r="A461" s="12"/>
    </row>
    <row r="462" spans="1:1">
      <c r="A462" s="12"/>
    </row>
    <row r="463" spans="1:1">
      <c r="A463" s="12"/>
    </row>
    <row r="464" spans="1:1">
      <c r="A464" s="12"/>
    </row>
    <row r="465" spans="1:1">
      <c r="A465" s="12"/>
    </row>
    <row r="466" spans="1:1">
      <c r="A466" s="12"/>
    </row>
    <row r="467" spans="1:1">
      <c r="A467" s="12"/>
    </row>
    <row r="468" spans="1:1">
      <c r="A468" s="12"/>
    </row>
    <row r="469" spans="1:1">
      <c r="A469" s="12"/>
    </row>
    <row r="470" spans="1:1">
      <c r="A470" s="12"/>
    </row>
    <row r="471" spans="1:1">
      <c r="A471" s="12"/>
    </row>
    <row r="472" spans="1:1">
      <c r="A472" s="12"/>
    </row>
    <row r="473" spans="1:1">
      <c r="A473" s="12"/>
    </row>
    <row r="474" spans="1:1">
      <c r="A474" s="12"/>
    </row>
    <row r="475" spans="1:1">
      <c r="A475" s="12"/>
    </row>
    <row r="476" spans="1:1">
      <c r="A476" s="12"/>
    </row>
    <row r="477" spans="1:1">
      <c r="A477" s="12"/>
    </row>
    <row r="478" spans="1:1">
      <c r="A478" s="12"/>
    </row>
    <row r="479" spans="1:1">
      <c r="A479" s="12"/>
    </row>
    <row r="480" spans="1:1">
      <c r="A480" s="12"/>
    </row>
    <row r="481" spans="1:1">
      <c r="A481" s="12"/>
    </row>
    <row r="482" spans="1:1">
      <c r="A482" s="12"/>
    </row>
    <row r="483" spans="1:1">
      <c r="A483" s="12"/>
    </row>
    <row r="484" spans="1:1">
      <c r="A484" s="12"/>
    </row>
    <row r="485" spans="1:1">
      <c r="A485" s="12"/>
    </row>
    <row r="486" spans="1:1">
      <c r="A486" s="12"/>
    </row>
    <row r="487" spans="1:1">
      <c r="A487" s="12"/>
    </row>
    <row r="488" spans="1:1">
      <c r="A488" s="12"/>
    </row>
    <row r="489" spans="1:1">
      <c r="A489" s="12"/>
    </row>
    <row r="490" spans="1:1">
      <c r="A490" s="12"/>
    </row>
    <row r="491" spans="1:1">
      <c r="A491" s="12"/>
    </row>
    <row r="492" spans="1:1">
      <c r="A492" s="12"/>
    </row>
    <row r="493" spans="1:1">
      <c r="A493" s="12"/>
    </row>
    <row r="494" spans="1:1">
      <c r="A494" s="12"/>
    </row>
    <row r="495" spans="1:1">
      <c r="A495" s="12"/>
    </row>
    <row r="496" spans="1:1">
      <c r="A496" s="12"/>
    </row>
    <row r="497" spans="1:1">
      <c r="A497" s="12"/>
    </row>
    <row r="498" spans="1:1">
      <c r="A498" s="12"/>
    </row>
    <row r="499" spans="1:1">
      <c r="A499" s="12"/>
    </row>
    <row r="500" spans="1:1">
      <c r="A500" s="12"/>
    </row>
    <row r="501" spans="1:1">
      <c r="A501" s="12"/>
    </row>
    <row r="502" spans="1:1">
      <c r="A502" s="12"/>
    </row>
    <row r="503" spans="1:1">
      <c r="A503" s="12"/>
    </row>
    <row r="504" spans="1:1">
      <c r="A504" s="12"/>
    </row>
    <row r="505" spans="1:1">
      <c r="A505" s="12"/>
    </row>
    <row r="506" spans="1:1">
      <c r="A506" s="12"/>
    </row>
    <row r="507" spans="1:1">
      <c r="A507" s="12"/>
    </row>
    <row r="508" spans="1:1">
      <c r="A508" s="12"/>
    </row>
    <row r="509" spans="1:1">
      <c r="A509" s="12"/>
    </row>
    <row r="510" spans="1:1">
      <c r="A510" s="12"/>
    </row>
    <row r="511" spans="1:1">
      <c r="A511" s="12"/>
    </row>
    <row r="512" spans="1:1">
      <c r="A512" s="12"/>
    </row>
    <row r="513" spans="1:1">
      <c r="A513" s="12"/>
    </row>
    <row r="514" spans="1:1">
      <c r="A514" s="12"/>
    </row>
    <row r="515" spans="1:1">
      <c r="A515" s="12"/>
    </row>
    <row r="516" spans="1:1">
      <c r="A516" s="12"/>
    </row>
    <row r="517" spans="1:1">
      <c r="A517" s="12"/>
    </row>
    <row r="518" spans="1:1">
      <c r="A518" s="12"/>
    </row>
    <row r="519" spans="1:1">
      <c r="A519" s="12"/>
    </row>
    <row r="520" spans="1:1">
      <c r="A520" s="12"/>
    </row>
    <row r="521" spans="1:1">
      <c r="A521" s="12"/>
    </row>
    <row r="522" spans="1:1">
      <c r="A522" s="12"/>
    </row>
    <row r="523" spans="1:1">
      <c r="A523" s="12"/>
    </row>
    <row r="524" spans="1:1">
      <c r="A524" s="12"/>
    </row>
    <row r="525" spans="1:1">
      <c r="A525" s="12"/>
    </row>
    <row r="526" spans="1:1">
      <c r="A526" s="12"/>
    </row>
    <row r="527" spans="1:1">
      <c r="A527" s="12"/>
    </row>
    <row r="528" spans="1:1">
      <c r="A528" s="12"/>
    </row>
    <row r="529" spans="1:1">
      <c r="A529" s="12"/>
    </row>
    <row r="530" spans="1:1">
      <c r="A530" s="12"/>
    </row>
    <row r="531" spans="1:1">
      <c r="A531" s="12"/>
    </row>
    <row r="532" spans="1:1">
      <c r="A532" s="12"/>
    </row>
    <row r="533" spans="1:1">
      <c r="A533" s="12"/>
    </row>
    <row r="534" spans="1:1">
      <c r="A534" s="12"/>
    </row>
    <row r="535" spans="1:1">
      <c r="A535" s="12"/>
    </row>
    <row r="536" spans="1:1">
      <c r="A536" s="12"/>
    </row>
    <row r="537" spans="1:1">
      <c r="A537" s="12"/>
    </row>
    <row r="538" spans="1:1">
      <c r="A538" s="12"/>
    </row>
    <row r="539" spans="1:1">
      <c r="A539" s="12"/>
    </row>
    <row r="540" spans="1:1">
      <c r="A540" s="12"/>
    </row>
    <row r="541" spans="1:1">
      <c r="A541" s="12"/>
    </row>
    <row r="542" spans="1:1">
      <c r="A542" s="12"/>
    </row>
    <row r="543" spans="1:1">
      <c r="A543" s="12"/>
    </row>
    <row r="544" spans="1:1">
      <c r="A544" s="12"/>
    </row>
    <row r="545" spans="1:1">
      <c r="A545" s="12"/>
    </row>
    <row r="546" spans="1:1">
      <c r="A546" s="12"/>
    </row>
    <row r="547" spans="1:1">
      <c r="A547" s="12"/>
    </row>
    <row r="548" spans="1:1">
      <c r="A548" s="12"/>
    </row>
    <row r="549" spans="1:1">
      <c r="A549" s="12"/>
    </row>
    <row r="550" spans="1:1">
      <c r="A550" s="12"/>
    </row>
    <row r="551" spans="1:1">
      <c r="A551" s="12"/>
    </row>
    <row r="552" spans="1:1">
      <c r="A552" s="12"/>
    </row>
    <row r="553" spans="1:1">
      <c r="A553" s="12"/>
    </row>
    <row r="554" spans="1:1">
      <c r="A554" s="12"/>
    </row>
    <row r="555" spans="1:1">
      <c r="A555" s="12"/>
    </row>
    <row r="556" spans="1:1">
      <c r="A556" s="12"/>
    </row>
    <row r="557" spans="1:1">
      <c r="A557" s="12"/>
    </row>
    <row r="558" spans="1:1">
      <c r="A558" s="12"/>
    </row>
    <row r="559" spans="1:1">
      <c r="A559" s="12"/>
    </row>
    <row r="560" spans="1:1">
      <c r="A560" s="12"/>
    </row>
    <row r="561" spans="1:1">
      <c r="A561" s="12"/>
    </row>
    <row r="562" spans="1:1">
      <c r="A562" s="12"/>
    </row>
    <row r="563" spans="1:1">
      <c r="A563" s="12"/>
    </row>
    <row r="564" spans="1:1">
      <c r="A564" s="12"/>
    </row>
    <row r="565" spans="1:1">
      <c r="A565" s="12"/>
    </row>
    <row r="566" spans="1:1">
      <c r="A566" s="12"/>
    </row>
    <row r="567" spans="1:1">
      <c r="A567" s="12"/>
    </row>
    <row r="568" spans="1:1">
      <c r="A568" s="12"/>
    </row>
    <row r="569" spans="1:1">
      <c r="A569" s="12"/>
    </row>
    <row r="570" spans="1:1">
      <c r="A570" s="12"/>
    </row>
    <row r="571" spans="1:1">
      <c r="A571" s="12"/>
    </row>
    <row r="572" spans="1:1">
      <c r="A572" s="12"/>
    </row>
    <row r="573" spans="1:1">
      <c r="A573" s="12"/>
    </row>
    <row r="574" spans="1:1">
      <c r="A574" s="12"/>
    </row>
    <row r="575" spans="1:1">
      <c r="A575" s="12"/>
    </row>
    <row r="576" spans="1:1">
      <c r="A576" s="12"/>
    </row>
    <row r="577" spans="1:1">
      <c r="A577" s="12"/>
    </row>
    <row r="578" spans="1:1">
      <c r="A578" s="12"/>
    </row>
    <row r="579" spans="1:1">
      <c r="A579" s="12"/>
    </row>
    <row r="580" spans="1:1">
      <c r="A580" s="12"/>
    </row>
    <row r="581" spans="1:1">
      <c r="A581" s="12"/>
    </row>
    <row r="582" spans="1:1">
      <c r="A582" s="12"/>
    </row>
    <row r="583" spans="1:1">
      <c r="A583" s="12"/>
    </row>
    <row r="584" spans="1:1">
      <c r="A584" s="12"/>
    </row>
    <row r="585" spans="1:1">
      <c r="A585" s="12"/>
    </row>
    <row r="586" spans="1:1">
      <c r="A586" s="12"/>
    </row>
    <row r="587" spans="1:1">
      <c r="A587" s="12"/>
    </row>
    <row r="588" spans="1:1">
      <c r="A588" s="12"/>
    </row>
    <row r="589" spans="1:1">
      <c r="A589" s="12"/>
    </row>
    <row r="590" spans="1:1">
      <c r="A590" s="12"/>
    </row>
    <row r="591" spans="1:1">
      <c r="A591" s="12"/>
    </row>
    <row r="592" spans="1:1">
      <c r="A592" s="12"/>
    </row>
    <row r="593" spans="1:1">
      <c r="A593" s="12"/>
    </row>
    <row r="594" spans="1:1">
      <c r="A594" s="12"/>
    </row>
    <row r="595" spans="1:1">
      <c r="A595" s="12"/>
    </row>
    <row r="596" spans="1:1">
      <c r="A596" s="12"/>
    </row>
    <row r="597" spans="1:1">
      <c r="A597" s="12"/>
    </row>
    <row r="598" spans="1:1">
      <c r="A598" s="12"/>
    </row>
    <row r="599" spans="1:1">
      <c r="A599" s="12"/>
    </row>
    <row r="600" spans="1:1">
      <c r="A600" s="12"/>
    </row>
    <row r="601" spans="1:1">
      <c r="A601" s="12"/>
    </row>
    <row r="602" spans="1:1">
      <c r="A602" s="12"/>
    </row>
    <row r="603" spans="1:1">
      <c r="A603" s="12"/>
    </row>
    <row r="604" spans="1:1">
      <c r="A604" s="12"/>
    </row>
    <row r="605" spans="1:1">
      <c r="A605" s="12"/>
    </row>
    <row r="606" spans="1:1">
      <c r="A606" s="12"/>
    </row>
    <row r="607" spans="1:1">
      <c r="A607" s="12"/>
    </row>
    <row r="608" spans="1:1">
      <c r="A608" s="12"/>
    </row>
    <row r="609" spans="1:1">
      <c r="A609" s="12"/>
    </row>
    <row r="610" spans="1:1">
      <c r="A610" s="12"/>
    </row>
    <row r="611" spans="1:1">
      <c r="A611" s="12"/>
    </row>
    <row r="612" spans="1:1">
      <c r="A612" s="12"/>
    </row>
    <row r="613" spans="1:1">
      <c r="A613" s="12"/>
    </row>
    <row r="614" spans="1:1">
      <c r="A614" s="12"/>
    </row>
    <row r="615" spans="1:1">
      <c r="A615" s="12"/>
    </row>
    <row r="616" spans="1:1">
      <c r="A616" s="12"/>
    </row>
    <row r="617" spans="1:1">
      <c r="A617" s="12"/>
    </row>
    <row r="618" spans="1:1">
      <c r="A618" s="12"/>
    </row>
    <row r="619" spans="1:1">
      <c r="A619" s="12"/>
    </row>
    <row r="620" spans="1:1">
      <c r="A620" s="12"/>
    </row>
    <row r="621" spans="1:1">
      <c r="A621" s="12"/>
    </row>
    <row r="622" spans="1:1">
      <c r="A622" s="12"/>
    </row>
    <row r="623" spans="1:1">
      <c r="A623" s="12"/>
    </row>
    <row r="624" spans="1:1">
      <c r="A624" s="12"/>
    </row>
    <row r="625" spans="1:1">
      <c r="A625" s="12"/>
    </row>
    <row r="626" spans="1:1">
      <c r="A626" s="12"/>
    </row>
    <row r="627" spans="1:1">
      <c r="A627" s="12"/>
    </row>
    <row r="628" spans="1:1">
      <c r="A628" s="12"/>
    </row>
    <row r="629" spans="1:1">
      <c r="A629" s="12"/>
    </row>
    <row r="630" spans="1:1">
      <c r="A630" s="12"/>
    </row>
    <row r="631" spans="1:1">
      <c r="A631" s="12"/>
    </row>
    <row r="632" spans="1:1">
      <c r="A632" s="12"/>
    </row>
    <row r="633" spans="1:1">
      <c r="A633" s="12"/>
    </row>
    <row r="634" spans="1:1">
      <c r="A634" s="12"/>
    </row>
    <row r="635" spans="1:1">
      <c r="A635" s="12"/>
    </row>
    <row r="636" spans="1:1">
      <c r="A636" s="12"/>
    </row>
    <row r="637" spans="1:1">
      <c r="A637" s="12"/>
    </row>
    <row r="638" spans="1:1">
      <c r="A638" s="12"/>
    </row>
    <row r="639" spans="1:1">
      <c r="A639" s="12"/>
    </row>
    <row r="640" spans="1:1">
      <c r="A640" s="12"/>
    </row>
    <row r="641" spans="1:1">
      <c r="A641" s="12"/>
    </row>
    <row r="642" spans="1:1">
      <c r="A642" s="12"/>
    </row>
    <row r="643" spans="1:1">
      <c r="A643" s="12"/>
    </row>
    <row r="644" spans="1:1">
      <c r="A644" s="12"/>
    </row>
    <row r="645" spans="1:1">
      <c r="A645" s="12"/>
    </row>
    <row r="646" spans="1:1">
      <c r="A646" s="12"/>
    </row>
    <row r="647" spans="1:1">
      <c r="A647" s="12"/>
    </row>
    <row r="648" spans="1:1">
      <c r="A648" s="12"/>
    </row>
    <row r="649" spans="1:1">
      <c r="A649" s="12"/>
    </row>
    <row r="650" spans="1:1">
      <c r="A650" s="12"/>
    </row>
    <row r="651" spans="1:1">
      <c r="A651" s="12"/>
    </row>
    <row r="652" spans="1:1">
      <c r="A652" s="12"/>
    </row>
    <row r="653" spans="1:1">
      <c r="A653" s="12"/>
    </row>
    <row r="654" spans="1:1">
      <c r="A654" s="12"/>
    </row>
    <row r="655" spans="1:1">
      <c r="A655" s="12"/>
    </row>
    <row r="656" spans="1:1">
      <c r="A656" s="12"/>
    </row>
    <row r="657" spans="1:1">
      <c r="A657" s="12"/>
    </row>
    <row r="658" spans="1:1">
      <c r="A658" s="12"/>
    </row>
    <row r="659" spans="1:1">
      <c r="A659" s="12"/>
    </row>
    <row r="660" spans="1:1">
      <c r="A660" s="12"/>
    </row>
    <row r="661" spans="1:1">
      <c r="A661" s="12"/>
    </row>
    <row r="662" spans="1:1">
      <c r="A662" s="12"/>
    </row>
    <row r="663" spans="1:1">
      <c r="A663" s="12"/>
    </row>
    <row r="664" spans="1:1">
      <c r="A664" s="12"/>
    </row>
    <row r="665" spans="1:1">
      <c r="A665" s="12"/>
    </row>
    <row r="666" spans="1:1">
      <c r="A666" s="12"/>
    </row>
    <row r="667" spans="1:1">
      <c r="A667" s="12"/>
    </row>
    <row r="668" spans="1:1">
      <c r="A668" s="12"/>
    </row>
    <row r="669" spans="1:1">
      <c r="A669" s="12"/>
    </row>
    <row r="670" spans="1:1">
      <c r="A670" s="12"/>
    </row>
    <row r="671" spans="1:1">
      <c r="A671" s="12"/>
    </row>
    <row r="672" spans="1:1">
      <c r="A672" s="12"/>
    </row>
    <row r="673" spans="1:1">
      <c r="A673" s="12"/>
    </row>
    <row r="674" spans="1:1">
      <c r="A674" s="12"/>
    </row>
    <row r="675" spans="1:1">
      <c r="A675" s="12"/>
    </row>
    <row r="676" spans="1:1">
      <c r="A676" s="12"/>
    </row>
    <row r="677" spans="1:1">
      <c r="A677" s="12"/>
    </row>
    <row r="678" spans="1:1">
      <c r="A678" s="12"/>
    </row>
    <row r="679" spans="1:1">
      <c r="A679" s="12"/>
    </row>
    <row r="680" spans="1:1">
      <c r="A680" s="12"/>
    </row>
    <row r="681" spans="1:1">
      <c r="A681" s="12"/>
    </row>
    <row r="682" spans="1:1">
      <c r="A682" s="12"/>
    </row>
    <row r="683" spans="1:1">
      <c r="A683" s="12"/>
    </row>
    <row r="684" spans="1:1">
      <c r="A684" s="12"/>
    </row>
    <row r="685" spans="1:1">
      <c r="A685" s="12"/>
    </row>
    <row r="686" spans="1:1">
      <c r="A686" s="12"/>
    </row>
    <row r="687" spans="1:1">
      <c r="A687" s="12"/>
    </row>
    <row r="688" spans="1:1">
      <c r="A688" s="12"/>
    </row>
    <row r="689" spans="1:1">
      <c r="A689" s="12"/>
    </row>
    <row r="690" spans="1:1">
      <c r="A690" s="12"/>
    </row>
    <row r="691" spans="1:1">
      <c r="A691" s="12"/>
    </row>
    <row r="692" spans="1:1">
      <c r="A692" s="12"/>
    </row>
    <row r="693" spans="1:1">
      <c r="A693" s="12"/>
    </row>
    <row r="694" spans="1:1">
      <c r="A694" s="12"/>
    </row>
    <row r="695" spans="1:1">
      <c r="A695" s="12"/>
    </row>
    <row r="696" spans="1:1">
      <c r="A696" s="12"/>
    </row>
    <row r="697" spans="1:1">
      <c r="A697" s="12"/>
    </row>
    <row r="698" spans="1:1">
      <c r="A698" s="12"/>
    </row>
    <row r="699" spans="1:1">
      <c r="A699" s="12"/>
    </row>
    <row r="700" spans="1:1">
      <c r="A700" s="12"/>
    </row>
    <row r="701" spans="1:1">
      <c r="A701" s="12"/>
    </row>
    <row r="702" spans="1:1">
      <c r="A702" s="12"/>
    </row>
    <row r="703" spans="1:1">
      <c r="A703" s="12"/>
    </row>
    <row r="704" spans="1:1">
      <c r="A704" s="12"/>
    </row>
    <row r="705" spans="1:1">
      <c r="A705" s="12"/>
    </row>
    <row r="706" spans="1:1">
      <c r="A706" s="12"/>
    </row>
    <row r="707" spans="1:1">
      <c r="A707" s="12"/>
    </row>
    <row r="708" spans="1:1">
      <c r="A708" s="12"/>
    </row>
    <row r="709" spans="1:1">
      <c r="A709" s="12"/>
    </row>
    <row r="710" spans="1:1">
      <c r="A710" s="12"/>
    </row>
    <row r="711" spans="1:1">
      <c r="A711" s="12"/>
    </row>
    <row r="712" spans="1:1">
      <c r="A712" s="12"/>
    </row>
    <row r="713" spans="1:1">
      <c r="A713" s="12"/>
    </row>
    <row r="714" spans="1:1">
      <c r="A714" s="12"/>
    </row>
    <row r="715" spans="1:1">
      <c r="A715" s="12"/>
    </row>
    <row r="716" spans="1:1">
      <c r="A716" s="12"/>
    </row>
    <row r="717" spans="1:1">
      <c r="A717" s="12"/>
    </row>
    <row r="718" spans="1:1">
      <c r="A718" s="12"/>
    </row>
    <row r="719" spans="1:1">
      <c r="A719" s="12"/>
    </row>
    <row r="720" spans="1:1">
      <c r="A720" s="12"/>
    </row>
    <row r="721" spans="1:1">
      <c r="A721" s="12"/>
    </row>
    <row r="722" spans="1:1">
      <c r="A722" s="12"/>
    </row>
    <row r="723" spans="1:1">
      <c r="A723" s="12"/>
    </row>
    <row r="724" spans="1:1">
      <c r="A724" s="12"/>
    </row>
    <row r="725" spans="1:1">
      <c r="A725" s="12"/>
    </row>
    <row r="726" spans="1:1">
      <c r="A726" s="12"/>
    </row>
    <row r="727" spans="1:1">
      <c r="A727" s="12"/>
    </row>
    <row r="728" spans="1:1">
      <c r="A728" s="12"/>
    </row>
    <row r="729" spans="1:1">
      <c r="A729" s="12"/>
    </row>
    <row r="730" spans="1:1">
      <c r="A730" s="12"/>
    </row>
    <row r="731" spans="1:1">
      <c r="A731" s="12"/>
    </row>
    <row r="732" spans="1:1">
      <c r="A732" s="12"/>
    </row>
    <row r="733" spans="1:1">
      <c r="A733" s="12"/>
    </row>
    <row r="734" spans="1:1">
      <c r="A734" s="12"/>
    </row>
    <row r="735" spans="1:1">
      <c r="A735" s="12"/>
    </row>
    <row r="736" spans="1:1">
      <c r="A736" s="12"/>
    </row>
    <row r="737" spans="1:1">
      <c r="A737" s="12"/>
    </row>
    <row r="738" spans="1:1">
      <c r="A738" s="12"/>
    </row>
    <row r="739" spans="1:1">
      <c r="A739" s="12"/>
    </row>
    <row r="740" spans="1:1">
      <c r="A740" s="12"/>
    </row>
    <row r="741" spans="1:1">
      <c r="A741" s="12"/>
    </row>
    <row r="742" spans="1:1">
      <c r="A742" s="12"/>
    </row>
    <row r="743" spans="1:1">
      <c r="A743" s="12"/>
    </row>
    <row r="744" spans="1:1">
      <c r="A744" s="12"/>
    </row>
    <row r="745" spans="1:1">
      <c r="A745" s="12"/>
    </row>
    <row r="746" spans="1:1">
      <c r="A746" s="12"/>
    </row>
    <row r="747" spans="1:1">
      <c r="A747" s="12"/>
    </row>
    <row r="748" spans="1:1">
      <c r="A748" s="12"/>
    </row>
    <row r="749" spans="1:1">
      <c r="A749" s="12"/>
    </row>
    <row r="750" spans="1:1">
      <c r="A750" s="12"/>
    </row>
    <row r="751" spans="1:1">
      <c r="A751" s="12"/>
    </row>
    <row r="752" spans="1:1">
      <c r="A752" s="12"/>
    </row>
    <row r="753" spans="1:1">
      <c r="A753" s="12"/>
    </row>
    <row r="754" spans="1:1">
      <c r="A754" s="12"/>
    </row>
    <row r="755" spans="1:1">
      <c r="A755" s="12"/>
    </row>
    <row r="756" spans="1:1">
      <c r="A756" s="12"/>
    </row>
    <row r="757" spans="1:1">
      <c r="A757" s="12"/>
    </row>
    <row r="758" spans="1:1">
      <c r="A758" s="12"/>
    </row>
    <row r="759" spans="1:1">
      <c r="A759" s="12"/>
    </row>
    <row r="760" spans="1:1">
      <c r="A760" s="12"/>
    </row>
    <row r="761" spans="1:1">
      <c r="A761" s="12"/>
    </row>
    <row r="762" spans="1:1">
      <c r="A762" s="12"/>
    </row>
    <row r="763" spans="1:1">
      <c r="A763" s="12"/>
    </row>
    <row r="764" spans="1:1">
      <c r="A764" s="12"/>
    </row>
    <row r="765" spans="1:1">
      <c r="A765" s="12"/>
    </row>
    <row r="766" spans="1:1">
      <c r="A766" s="12"/>
    </row>
    <row r="767" spans="1:1">
      <c r="A767" s="12"/>
    </row>
    <row r="768" spans="1:1">
      <c r="A768" s="12"/>
    </row>
    <row r="769" spans="1:1">
      <c r="A769" s="12"/>
    </row>
    <row r="770" spans="1:1">
      <c r="A770" s="12"/>
    </row>
    <row r="771" spans="1:1">
      <c r="A771" s="12"/>
    </row>
    <row r="772" spans="1:1">
      <c r="A772" s="12"/>
    </row>
    <row r="773" spans="1:1">
      <c r="A773" s="12"/>
    </row>
    <row r="774" spans="1:1">
      <c r="A774" s="12"/>
    </row>
    <row r="775" spans="1:1">
      <c r="A775" s="12"/>
    </row>
    <row r="776" spans="1:1">
      <c r="A776" s="12"/>
    </row>
    <row r="777" spans="1:1">
      <c r="A777" s="12"/>
    </row>
    <row r="778" spans="1:1">
      <c r="A778" s="12"/>
    </row>
    <row r="779" spans="1:1">
      <c r="A779" s="12"/>
    </row>
    <row r="780" spans="1:1">
      <c r="A780" s="12"/>
    </row>
    <row r="781" spans="1:1">
      <c r="A781" s="12"/>
    </row>
    <row r="782" spans="1:1">
      <c r="A782" s="12"/>
    </row>
    <row r="783" spans="1:1">
      <c r="A783" s="12"/>
    </row>
    <row r="784" spans="1:1">
      <c r="A784" s="12"/>
    </row>
    <row r="785" spans="1:1">
      <c r="A785" s="12"/>
    </row>
    <row r="786" spans="1:1">
      <c r="A786" s="12"/>
    </row>
    <row r="787" spans="1:1">
      <c r="A787" s="12"/>
    </row>
    <row r="788" spans="1:1">
      <c r="A788" s="12"/>
    </row>
    <row r="789" spans="1:1">
      <c r="A789" s="12"/>
    </row>
    <row r="790" spans="1:1">
      <c r="A790" s="12"/>
    </row>
    <row r="791" spans="1:1">
      <c r="A791" s="12"/>
    </row>
    <row r="792" spans="1:1">
      <c r="A792" s="12"/>
    </row>
    <row r="793" spans="1:1">
      <c r="A793" s="12"/>
    </row>
    <row r="794" spans="1:1">
      <c r="A794" s="12"/>
    </row>
    <row r="795" spans="1:1">
      <c r="A795" s="12"/>
    </row>
    <row r="796" spans="1:1">
      <c r="A796" s="12"/>
    </row>
    <row r="797" spans="1:1">
      <c r="A797" s="12"/>
    </row>
    <row r="798" spans="1:1">
      <c r="A798" s="12"/>
    </row>
    <row r="799" spans="1:1">
      <c r="A799" s="12"/>
    </row>
    <row r="800" spans="1:1">
      <c r="A800" s="12"/>
    </row>
    <row r="801" spans="1:1">
      <c r="A801" s="12"/>
    </row>
    <row r="802" spans="1:1">
      <c r="A802" s="12"/>
    </row>
    <row r="803" spans="1:1">
      <c r="A803" s="12"/>
    </row>
    <row r="804" spans="1:1">
      <c r="A804" s="12"/>
    </row>
    <row r="805" spans="1:1">
      <c r="A805" s="12"/>
    </row>
    <row r="806" spans="1:1">
      <c r="A806" s="12"/>
    </row>
    <row r="807" spans="1:1">
      <c r="A807" s="12"/>
    </row>
    <row r="808" spans="1:1">
      <c r="A808" s="12"/>
    </row>
    <row r="809" spans="1:1">
      <c r="A809" s="12"/>
    </row>
    <row r="810" spans="1:1">
      <c r="A810" s="12"/>
    </row>
    <row r="811" spans="1:1">
      <c r="A811" s="12"/>
    </row>
    <row r="812" spans="1:1">
      <c r="A812" s="12"/>
    </row>
    <row r="813" spans="1:1">
      <c r="A813" s="12"/>
    </row>
    <row r="814" spans="1:1">
      <c r="A814" s="12"/>
    </row>
    <row r="815" spans="1:1">
      <c r="A815" s="12"/>
    </row>
    <row r="816" spans="1:1">
      <c r="A816" s="12"/>
    </row>
    <row r="817" spans="1:1">
      <c r="A817" s="12"/>
    </row>
    <row r="818" spans="1:1">
      <c r="A818" s="12"/>
    </row>
    <row r="819" spans="1:1">
      <c r="A819" s="12"/>
    </row>
    <row r="820" spans="1:1">
      <c r="A820" s="12"/>
    </row>
    <row r="821" spans="1:1">
      <c r="A821" s="12"/>
    </row>
    <row r="822" spans="1:1">
      <c r="A822" s="12"/>
    </row>
    <row r="823" spans="1:1">
      <c r="A823" s="12"/>
    </row>
    <row r="824" spans="1:1">
      <c r="A824" s="12"/>
    </row>
    <row r="825" spans="1:1">
      <c r="A825" s="12"/>
    </row>
    <row r="826" spans="1:1">
      <c r="A826" s="12"/>
    </row>
    <row r="827" spans="1:1">
      <c r="A827" s="12"/>
    </row>
    <row r="828" spans="1:1">
      <c r="A828" s="12"/>
    </row>
    <row r="829" spans="1:1">
      <c r="A829" s="12"/>
    </row>
    <row r="830" spans="1:1">
      <c r="A830" s="12"/>
    </row>
    <row r="831" spans="1:1">
      <c r="A831" s="12"/>
    </row>
    <row r="832" spans="1:1">
      <c r="A832" s="12"/>
    </row>
    <row r="833" spans="1:1">
      <c r="A833" s="12"/>
    </row>
    <row r="834" spans="1:1">
      <c r="A834" s="12"/>
    </row>
    <row r="835" spans="1:1">
      <c r="A835" s="12"/>
    </row>
    <row r="836" spans="1:1">
      <c r="A836" s="12"/>
    </row>
    <row r="837" spans="1:1">
      <c r="A837" s="12"/>
    </row>
    <row r="838" spans="1:1">
      <c r="A838" s="12"/>
    </row>
    <row r="839" spans="1:1">
      <c r="A839" s="12"/>
    </row>
    <row r="840" spans="1:1">
      <c r="A840" s="12"/>
    </row>
    <row r="841" spans="1:1">
      <c r="A841" s="12"/>
    </row>
    <row r="842" spans="1:1">
      <c r="A842" s="12"/>
    </row>
    <row r="843" spans="1:1">
      <c r="A843" s="12"/>
    </row>
    <row r="844" spans="1:1">
      <c r="A844" s="12"/>
    </row>
    <row r="845" spans="1:1">
      <c r="A845" s="12"/>
    </row>
    <row r="846" spans="1:1">
      <c r="A846" s="12"/>
    </row>
    <row r="847" spans="1:1">
      <c r="A847" s="12"/>
    </row>
    <row r="848" spans="1:1">
      <c r="A848" s="12"/>
    </row>
    <row r="849" spans="1:1">
      <c r="A849" s="12"/>
    </row>
    <row r="850" spans="1:1">
      <c r="A850" s="12"/>
    </row>
    <row r="851" spans="1:1">
      <c r="A851" s="12"/>
    </row>
    <row r="852" spans="1:1">
      <c r="A852" s="12"/>
    </row>
    <row r="853" spans="1:1">
      <c r="A853" s="12"/>
    </row>
    <row r="854" spans="1:1">
      <c r="A854" s="12"/>
    </row>
    <row r="855" spans="1:1">
      <c r="A855" s="12"/>
    </row>
    <row r="856" spans="1:1">
      <c r="A856" s="12"/>
    </row>
    <row r="857" spans="1:1">
      <c r="A857" s="12"/>
    </row>
    <row r="858" spans="1:1">
      <c r="A858" s="12"/>
    </row>
    <row r="859" spans="1:1">
      <c r="A859" s="12"/>
    </row>
    <row r="860" spans="1:1">
      <c r="A860" s="12"/>
    </row>
    <row r="861" spans="1:1">
      <c r="A861" s="12"/>
    </row>
    <row r="862" spans="1:1">
      <c r="A862" s="12"/>
    </row>
    <row r="863" spans="1:1">
      <c r="A863" s="12"/>
    </row>
    <row r="864" spans="1:1">
      <c r="A864" s="12"/>
    </row>
    <row r="865" spans="1:1">
      <c r="A865" s="12"/>
    </row>
    <row r="866" spans="1:1">
      <c r="A866" s="12"/>
    </row>
    <row r="867" spans="1:1">
      <c r="A867" s="12"/>
    </row>
    <row r="868" spans="1:1">
      <c r="A868" s="12"/>
    </row>
    <row r="869" spans="1:1">
      <c r="A869" s="12"/>
    </row>
    <row r="870" spans="1:1">
      <c r="A870" s="12"/>
    </row>
    <row r="871" spans="1:1">
      <c r="A871" s="12"/>
    </row>
    <row r="872" spans="1:1">
      <c r="A872" s="12"/>
    </row>
    <row r="873" spans="1:1">
      <c r="A873" s="12"/>
    </row>
    <row r="874" spans="1:1">
      <c r="A874" s="12"/>
    </row>
    <row r="875" spans="1:1">
      <c r="A875" s="12"/>
    </row>
    <row r="876" spans="1:1">
      <c r="A876" s="12"/>
    </row>
    <row r="877" spans="1:1">
      <c r="A877" s="12"/>
    </row>
    <row r="878" spans="1:1">
      <c r="A878" s="12"/>
    </row>
    <row r="879" spans="1:1">
      <c r="A879" s="12"/>
    </row>
    <row r="880" spans="1:1">
      <c r="A880" s="12"/>
    </row>
    <row r="881" spans="1:1">
      <c r="A881" s="12"/>
    </row>
    <row r="882" spans="1:1">
      <c r="A882" s="12"/>
    </row>
    <row r="883" spans="1:1">
      <c r="A883" s="12"/>
    </row>
    <row r="884" spans="1:1">
      <c r="A884" s="12"/>
    </row>
    <row r="885" spans="1:1">
      <c r="A885" s="12"/>
    </row>
    <row r="886" spans="1:1">
      <c r="A886" s="12"/>
    </row>
    <row r="887" spans="1:1">
      <c r="A887" s="12"/>
    </row>
    <row r="888" spans="1:1">
      <c r="A888" s="12"/>
    </row>
    <row r="889" spans="1:1">
      <c r="A889" s="12"/>
    </row>
    <row r="890" spans="1:1">
      <c r="A890" s="12"/>
    </row>
    <row r="891" spans="1:1">
      <c r="A891" s="12"/>
    </row>
    <row r="892" spans="1:1">
      <c r="A892" s="12"/>
    </row>
    <row r="893" spans="1:1">
      <c r="A893" s="12"/>
    </row>
    <row r="894" spans="1:1">
      <c r="A894" s="12"/>
    </row>
    <row r="895" spans="1:1">
      <c r="A895" s="12"/>
    </row>
    <row r="896" spans="1:1">
      <c r="A896" s="12"/>
    </row>
    <row r="897" spans="1:1">
      <c r="A897" s="12"/>
    </row>
    <row r="898" spans="1:1">
      <c r="A898" s="12"/>
    </row>
    <row r="899" spans="1:1">
      <c r="A899" s="12"/>
    </row>
    <row r="900" spans="1:1">
      <c r="A900" s="12"/>
    </row>
    <row r="901" spans="1:1">
      <c r="A901" s="12"/>
    </row>
    <row r="902" spans="1:1">
      <c r="A902" s="12"/>
    </row>
    <row r="903" spans="1:1">
      <c r="A903" s="12"/>
    </row>
    <row r="904" spans="1:1">
      <c r="A904" s="12"/>
    </row>
    <row r="905" spans="1:1">
      <c r="A905" s="12"/>
    </row>
    <row r="906" spans="1:1">
      <c r="A906" s="12"/>
    </row>
    <row r="907" spans="1:1">
      <c r="A907" s="12"/>
    </row>
    <row r="908" spans="1:1">
      <c r="A908" s="12"/>
    </row>
    <row r="909" spans="1:1">
      <c r="A909" s="12"/>
    </row>
    <row r="910" spans="1:1">
      <c r="A910" s="12"/>
    </row>
    <row r="911" spans="1:1">
      <c r="A911" s="12"/>
    </row>
    <row r="912" spans="1:1">
      <c r="A912" s="12"/>
    </row>
    <row r="913" spans="1:1">
      <c r="A913" s="12"/>
    </row>
    <row r="914" spans="1:1">
      <c r="A914" s="12"/>
    </row>
    <row r="915" spans="1:1">
      <c r="A915" s="12"/>
    </row>
    <row r="916" spans="1:1">
      <c r="A916" s="12"/>
    </row>
    <row r="917" spans="1:1">
      <c r="A917" s="12"/>
    </row>
    <row r="918" spans="1:1">
      <c r="A918" s="12"/>
    </row>
    <row r="919" spans="1:1">
      <c r="A919" s="12"/>
    </row>
    <row r="920" spans="1:1">
      <c r="A920" s="12"/>
    </row>
    <row r="921" spans="1:1">
      <c r="A921" s="12"/>
    </row>
    <row r="922" spans="1:1">
      <c r="A922" s="12"/>
    </row>
    <row r="923" spans="1:1">
      <c r="A923" s="12"/>
    </row>
    <row r="924" spans="1:1">
      <c r="A924" s="12"/>
    </row>
    <row r="925" spans="1:1">
      <c r="A925" s="12"/>
    </row>
    <row r="926" spans="1:1">
      <c r="A926" s="12"/>
    </row>
    <row r="927" spans="1:1">
      <c r="A927" s="12"/>
    </row>
    <row r="928" spans="1:1">
      <c r="A928" s="12"/>
    </row>
    <row r="929" spans="1:1">
      <c r="A929" s="12"/>
    </row>
    <row r="930" spans="1:1">
      <c r="A930" s="12"/>
    </row>
    <row r="931" spans="1:1">
      <c r="A931" s="12"/>
    </row>
    <row r="932" spans="1:1">
      <c r="A932" s="12"/>
    </row>
    <row r="933" spans="1:1">
      <c r="A933" s="12"/>
    </row>
    <row r="934" spans="1:1">
      <c r="A934" s="12"/>
    </row>
    <row r="935" spans="1:1">
      <c r="A935" s="12"/>
    </row>
    <row r="936" spans="1:1">
      <c r="A936" s="12"/>
    </row>
    <row r="937" spans="1:1">
      <c r="A937" s="12"/>
    </row>
    <row r="938" spans="1:1">
      <c r="A938" s="12"/>
    </row>
    <row r="939" spans="1:1">
      <c r="A939" s="12"/>
    </row>
    <row r="940" spans="1:1">
      <c r="A940" s="12"/>
    </row>
    <row r="941" spans="1:1">
      <c r="A941" s="12"/>
    </row>
    <row r="942" spans="1:1">
      <c r="A942" s="12"/>
    </row>
    <row r="943" spans="1:1">
      <c r="A943" s="12"/>
    </row>
    <row r="944" spans="1:1">
      <c r="A944" s="12"/>
    </row>
    <row r="945" spans="1:1">
      <c r="A945" s="12"/>
    </row>
    <row r="946" spans="1:1">
      <c r="A946" s="12"/>
    </row>
    <row r="947" spans="1:1">
      <c r="A947" s="12"/>
    </row>
    <row r="948" spans="1:1">
      <c r="A948" s="12"/>
    </row>
    <row r="949" spans="1:1">
      <c r="A949" s="12"/>
    </row>
    <row r="950" spans="1:1">
      <c r="A950" s="12"/>
    </row>
    <row r="951" spans="1:1">
      <c r="A951" s="12"/>
    </row>
    <row r="952" spans="1:1">
      <c r="A952" s="12"/>
    </row>
    <row r="953" spans="1:1">
      <c r="A953" s="12"/>
    </row>
    <row r="954" spans="1:1">
      <c r="A954" s="12"/>
    </row>
    <row r="955" spans="1:1">
      <c r="A955" s="12"/>
    </row>
    <row r="956" spans="1:1">
      <c r="A956" s="12"/>
    </row>
    <row r="957" spans="1:1">
      <c r="A957" s="12"/>
    </row>
    <row r="958" spans="1:1">
      <c r="A958" s="12"/>
    </row>
    <row r="959" spans="1:1">
      <c r="A959" s="12"/>
    </row>
    <row r="960" spans="1:1">
      <c r="A960" s="12"/>
    </row>
    <row r="961" spans="1:1">
      <c r="A961" s="12"/>
    </row>
    <row r="962" spans="1:1">
      <c r="A962" s="12"/>
    </row>
    <row r="963" spans="1:1">
      <c r="A963" s="12"/>
    </row>
    <row r="964" spans="1:1">
      <c r="A964" s="12"/>
    </row>
    <row r="965" spans="1:1">
      <c r="A965" s="12"/>
    </row>
    <row r="966" spans="1:1">
      <c r="A966" s="12"/>
    </row>
    <row r="967" spans="1:1">
      <c r="A967" s="12"/>
    </row>
    <row r="968" spans="1:1">
      <c r="A968" s="12"/>
    </row>
    <row r="969" spans="1:1">
      <c r="A969" s="12"/>
    </row>
    <row r="970" spans="1:1">
      <c r="A970" s="12"/>
    </row>
    <row r="971" spans="1:1">
      <c r="A971" s="12"/>
    </row>
    <row r="972" spans="1:1">
      <c r="A972" s="12"/>
    </row>
    <row r="973" spans="1:1">
      <c r="A973" s="12"/>
    </row>
    <row r="974" spans="1:1">
      <c r="A974" s="12"/>
    </row>
    <row r="975" spans="1:1">
      <c r="A975" s="12"/>
    </row>
    <row r="976" spans="1:1">
      <c r="A976" s="12"/>
    </row>
    <row r="977" spans="1:1">
      <c r="A977" s="12"/>
    </row>
    <row r="978" spans="1:1">
      <c r="A978" s="12"/>
    </row>
    <row r="979" spans="1:1">
      <c r="A979" s="12"/>
    </row>
    <row r="980" spans="1:1">
      <c r="A980" s="12"/>
    </row>
    <row r="981" spans="1:1">
      <c r="A981" s="12"/>
    </row>
    <row r="982" spans="1:1">
      <c r="A982" s="12"/>
    </row>
    <row r="983" spans="1:1">
      <c r="A983" s="12"/>
    </row>
    <row r="984" spans="1:1">
      <c r="A984" s="12"/>
    </row>
    <row r="985" spans="1:1">
      <c r="A985" s="12"/>
    </row>
    <row r="986" spans="1:1">
      <c r="A986" s="12"/>
    </row>
    <row r="987" spans="1:1">
      <c r="A987" s="12"/>
    </row>
    <row r="988" spans="1:1">
      <c r="A988" s="12"/>
    </row>
    <row r="989" spans="1:1">
      <c r="A989" s="12"/>
    </row>
    <row r="990" spans="1:1">
      <c r="A990" s="12"/>
    </row>
    <row r="991" spans="1:1">
      <c r="A991" s="12"/>
    </row>
    <row r="992" spans="1:1">
      <c r="A992" s="12"/>
    </row>
    <row r="993" spans="1:1">
      <c r="A993" s="12"/>
    </row>
    <row r="994" spans="1:1">
      <c r="A994" s="12"/>
    </row>
    <row r="995" spans="1:1">
      <c r="A995" s="12"/>
    </row>
    <row r="996" spans="1:1">
      <c r="A996" s="12"/>
    </row>
    <row r="997" spans="1:1">
      <c r="A997" s="12"/>
    </row>
    <row r="998" spans="1:1">
      <c r="A998" s="12"/>
    </row>
    <row r="999" spans="1:1">
      <c r="A999" s="12"/>
    </row>
    <row r="1000" spans="1:1">
      <c r="A1000" s="12"/>
    </row>
    <row r="1001" spans="1:1">
      <c r="A1001" s="12"/>
    </row>
    <row r="1002" spans="1:1">
      <c r="A1002" s="12"/>
    </row>
    <row r="1003" spans="1:1">
      <c r="A1003" s="12"/>
    </row>
    <row r="1004" spans="1:1">
      <c r="A1004" s="12"/>
    </row>
    <row r="1005" spans="1:1">
      <c r="A1005" s="12"/>
    </row>
    <row r="1006" spans="1:1">
      <c r="A1006" s="12"/>
    </row>
    <row r="1007" spans="1:1">
      <c r="A1007" s="12"/>
    </row>
    <row r="1008" spans="1:1">
      <c r="A1008" s="12"/>
    </row>
    <row r="1009" spans="1:1">
      <c r="A1009" s="12"/>
    </row>
    <row r="1010" spans="1:1">
      <c r="A1010" s="12"/>
    </row>
    <row r="1011" spans="1:1">
      <c r="A1011" s="12"/>
    </row>
    <row r="1012" spans="1:1">
      <c r="A1012" s="12"/>
    </row>
    <row r="1013" spans="1:1">
      <c r="A1013" s="12"/>
    </row>
    <row r="1014" spans="1:1">
      <c r="A1014" s="12"/>
    </row>
    <row r="1015" spans="1:1">
      <c r="A1015" s="12"/>
    </row>
    <row r="1016" spans="1:1">
      <c r="A1016" s="12"/>
    </row>
    <row r="1017" spans="1:1">
      <c r="A1017" s="12"/>
    </row>
    <row r="1018" spans="1:1">
      <c r="A1018" s="12"/>
    </row>
    <row r="1019" spans="1:1">
      <c r="A1019" s="12"/>
    </row>
    <row r="1020" spans="1:1">
      <c r="A1020" s="12"/>
    </row>
    <row r="1021" spans="1:1">
      <c r="A1021" s="12"/>
    </row>
    <row r="1022" spans="1:1">
      <c r="A1022" s="12"/>
    </row>
    <row r="1023" spans="1:1">
      <c r="A1023" s="12"/>
    </row>
    <row r="1024" spans="1:1">
      <c r="A1024" s="12"/>
    </row>
    <row r="1025" spans="1:1">
      <c r="A1025" s="12"/>
    </row>
    <row r="1026" spans="1:1">
      <c r="A1026" s="12"/>
    </row>
    <row r="1027" spans="1:1">
      <c r="A1027" s="12"/>
    </row>
    <row r="1028" spans="1:1">
      <c r="A1028" s="12"/>
    </row>
    <row r="1029" spans="1:1">
      <c r="A1029" s="12"/>
    </row>
    <row r="1030" spans="1:1">
      <c r="A1030" s="12"/>
    </row>
    <row r="1031" spans="1:1">
      <c r="A1031" s="12"/>
    </row>
    <row r="1032" spans="1:1">
      <c r="A1032" s="12"/>
    </row>
    <row r="1033" spans="1:1">
      <c r="A1033" s="12"/>
    </row>
    <row r="1034" spans="1:1">
      <c r="A1034" s="12"/>
    </row>
    <row r="1035" spans="1:1">
      <c r="A1035" s="12"/>
    </row>
    <row r="1036" spans="1:1">
      <c r="A1036" s="12"/>
    </row>
    <row r="1037" spans="1:1">
      <c r="A1037" s="12"/>
    </row>
    <row r="1038" spans="1:1">
      <c r="A1038" s="12"/>
    </row>
    <row r="1039" spans="1:1">
      <c r="A1039" s="12"/>
    </row>
    <row r="1040" spans="1:1">
      <c r="A1040" s="12"/>
    </row>
    <row r="1041" spans="1:1">
      <c r="A1041" s="12"/>
    </row>
    <row r="1042" spans="1:1">
      <c r="A1042" s="12"/>
    </row>
    <row r="1043" spans="1:1">
      <c r="A1043" s="12"/>
    </row>
    <row r="1044" spans="1:1">
      <c r="A1044" s="12"/>
    </row>
    <row r="1045" spans="1:1">
      <c r="A1045" s="12"/>
    </row>
    <row r="1046" spans="1:1">
      <c r="A1046" s="12"/>
    </row>
    <row r="1047" spans="1:1">
      <c r="A1047" s="12"/>
    </row>
    <row r="1048" spans="1:1">
      <c r="A1048" s="12"/>
    </row>
    <row r="1049" spans="1:1">
      <c r="A1049" s="12"/>
    </row>
    <row r="1050" spans="1:1">
      <c r="A1050" s="12"/>
    </row>
    <row r="1051" spans="1:1">
      <c r="A1051" s="12"/>
    </row>
    <row r="1052" spans="1:1">
      <c r="A1052" s="12"/>
    </row>
    <row r="1053" spans="1:1">
      <c r="A1053" s="12"/>
    </row>
    <row r="1054" spans="1:1">
      <c r="A1054" s="12"/>
    </row>
    <row r="1055" spans="1:1">
      <c r="A1055" s="12"/>
    </row>
    <row r="1056" spans="1:1">
      <c r="A1056" s="12"/>
    </row>
    <row r="1057" spans="1:1">
      <c r="A1057" s="12"/>
    </row>
    <row r="1058" spans="1:1">
      <c r="A1058" s="12"/>
    </row>
    <row r="1059" spans="1:1">
      <c r="A1059" s="12"/>
    </row>
    <row r="1060" spans="1:1">
      <c r="A1060" s="12"/>
    </row>
    <row r="1061" spans="1:1">
      <c r="A1061" s="12"/>
    </row>
    <row r="1062" spans="1:1">
      <c r="A1062" s="12"/>
    </row>
    <row r="1063" spans="1:1">
      <c r="A1063" s="12"/>
    </row>
    <row r="1064" spans="1:1">
      <c r="A1064" s="12"/>
    </row>
    <row r="1065" spans="1:1">
      <c r="A1065" s="12"/>
    </row>
    <row r="1066" spans="1:1">
      <c r="A1066" s="12"/>
    </row>
    <row r="1067" spans="1:1">
      <c r="A1067" s="12"/>
    </row>
    <row r="1068" spans="1:1">
      <c r="A1068" s="12"/>
    </row>
    <row r="1069" spans="1:1">
      <c r="A1069" s="12"/>
    </row>
    <row r="1070" spans="1:1">
      <c r="A1070" s="12"/>
    </row>
    <row r="1071" spans="1:1">
      <c r="A1071" s="12"/>
    </row>
    <row r="1072" spans="1:1">
      <c r="A1072" s="12"/>
    </row>
    <row r="1073" spans="1:1">
      <c r="A1073" s="12"/>
    </row>
    <row r="1074" spans="1:1">
      <c r="A1074" s="12"/>
    </row>
    <row r="1075" spans="1:1">
      <c r="A1075" s="12"/>
    </row>
    <row r="1076" spans="1:1">
      <c r="A1076" s="12"/>
    </row>
    <row r="1077" spans="1:1">
      <c r="A1077" s="12"/>
    </row>
    <row r="1078" spans="1:1">
      <c r="A1078" s="12"/>
    </row>
    <row r="1079" spans="1:1">
      <c r="A1079" s="12"/>
    </row>
    <row r="1080" spans="1:1">
      <c r="A1080" s="12"/>
    </row>
    <row r="1081" spans="1:1">
      <c r="A1081" s="12"/>
    </row>
    <row r="1082" spans="1:1">
      <c r="A1082" s="12"/>
    </row>
    <row r="1083" spans="1:1">
      <c r="A1083" s="12"/>
    </row>
    <row r="1084" spans="1:1">
      <c r="A1084" s="12"/>
    </row>
    <row r="1085" spans="1:1">
      <c r="A1085" s="12"/>
    </row>
    <row r="1086" spans="1:1">
      <c r="A1086" s="12"/>
    </row>
    <row r="1087" spans="1:1">
      <c r="A1087" s="12"/>
    </row>
    <row r="1088" spans="1:1">
      <c r="A1088" s="12"/>
    </row>
    <row r="1089" spans="1:1">
      <c r="A1089" s="12"/>
    </row>
    <row r="1090" spans="1:1">
      <c r="A1090" s="12"/>
    </row>
    <row r="1091" spans="1:1">
      <c r="A1091" s="12"/>
    </row>
    <row r="1092" spans="1:1">
      <c r="A1092" s="12"/>
    </row>
    <row r="1093" spans="1:1">
      <c r="A1093" s="12"/>
    </row>
    <row r="1094" spans="1:1">
      <c r="A1094" s="12"/>
    </row>
    <row r="1095" spans="1:1">
      <c r="A1095" s="12"/>
    </row>
    <row r="1096" spans="1:1">
      <c r="A1096" s="12"/>
    </row>
    <row r="1097" spans="1:1">
      <c r="A1097" s="12"/>
    </row>
    <row r="1098" spans="1:1">
      <c r="A1098" s="12"/>
    </row>
    <row r="1099" spans="1:1">
      <c r="A1099" s="12"/>
    </row>
    <row r="1100" spans="1:1">
      <c r="A1100" s="12"/>
    </row>
    <row r="1101" spans="1:1">
      <c r="A1101" s="12"/>
    </row>
    <row r="1102" spans="1:1">
      <c r="A1102" s="12"/>
    </row>
    <row r="1103" spans="1:1">
      <c r="A1103" s="12"/>
    </row>
    <row r="1104" spans="1:1">
      <c r="A1104" s="12"/>
    </row>
    <row r="1105" spans="1:1">
      <c r="A1105" s="12"/>
    </row>
    <row r="1106" spans="1:1">
      <c r="A1106" s="12"/>
    </row>
    <row r="1107" spans="1:1">
      <c r="A1107" s="12"/>
    </row>
    <row r="1108" spans="1:1">
      <c r="A1108" s="12"/>
    </row>
    <row r="1109" spans="1:1">
      <c r="A1109" s="12"/>
    </row>
    <row r="1110" spans="1:1">
      <c r="A1110" s="12"/>
    </row>
    <row r="1111" spans="1:1">
      <c r="A1111" s="12"/>
    </row>
    <row r="1112" spans="1:1">
      <c r="A1112" s="12"/>
    </row>
    <row r="1113" spans="1:1">
      <c r="A1113" s="12"/>
    </row>
    <row r="1114" spans="1:1">
      <c r="A1114" s="12"/>
    </row>
    <row r="1115" spans="1:1">
      <c r="A1115" s="12"/>
    </row>
    <row r="1116" spans="1:1">
      <c r="A1116" s="12"/>
    </row>
    <row r="1117" spans="1:1">
      <c r="A1117" s="12"/>
    </row>
    <row r="1118" spans="1:1">
      <c r="A1118" s="12"/>
    </row>
    <row r="1119" spans="1:1">
      <c r="A1119" s="12"/>
    </row>
    <row r="1120" spans="1:1">
      <c r="A1120" s="12"/>
    </row>
    <row r="1121" spans="1:1">
      <c r="A1121" s="12"/>
    </row>
    <row r="1122" spans="1:1">
      <c r="A1122" s="12"/>
    </row>
    <row r="1123" spans="1:1">
      <c r="A1123" s="12"/>
    </row>
    <row r="1124" spans="1:1">
      <c r="A1124" s="12"/>
    </row>
    <row r="1125" spans="1:1">
      <c r="A1125" s="12"/>
    </row>
    <row r="1126" spans="1:1">
      <c r="A1126" s="12"/>
    </row>
    <row r="1127" spans="1:1">
      <c r="A1127" s="12"/>
    </row>
    <row r="1128" spans="1:1">
      <c r="A1128" s="12"/>
    </row>
    <row r="1129" spans="1:1">
      <c r="A1129" s="12"/>
    </row>
    <row r="1130" spans="1:1">
      <c r="A1130" s="12"/>
    </row>
    <row r="1131" spans="1:1">
      <c r="A1131" s="12"/>
    </row>
    <row r="1132" spans="1:1">
      <c r="A1132" s="12"/>
    </row>
    <row r="1133" spans="1:1">
      <c r="A1133" s="12"/>
    </row>
    <row r="1134" spans="1:1">
      <c r="A1134" s="12"/>
    </row>
    <row r="1135" spans="1:1">
      <c r="A1135" s="12"/>
    </row>
    <row r="1136" spans="1:1">
      <c r="A1136" s="12"/>
    </row>
    <row r="1137" spans="1:1">
      <c r="A1137" s="12"/>
    </row>
    <row r="1138" spans="1:1">
      <c r="A1138" s="12"/>
    </row>
    <row r="1139" spans="1:1">
      <c r="A1139" s="12"/>
    </row>
    <row r="1140" spans="1:1">
      <c r="A1140" s="12"/>
    </row>
    <row r="1141" spans="1:1">
      <c r="A1141" s="12"/>
    </row>
    <row r="1142" spans="1:1">
      <c r="A1142" s="12"/>
    </row>
    <row r="1143" spans="1:1">
      <c r="A1143" s="12"/>
    </row>
    <row r="1144" spans="1:1">
      <c r="A1144" s="12"/>
    </row>
    <row r="1145" spans="1:1">
      <c r="A1145" s="12"/>
    </row>
    <row r="1146" spans="1:1">
      <c r="A1146" s="12"/>
    </row>
    <row r="1147" spans="1:1">
      <c r="A1147" s="12"/>
    </row>
    <row r="1148" spans="1:1">
      <c r="A1148" s="12"/>
    </row>
    <row r="1149" spans="1:1">
      <c r="A1149" s="12"/>
    </row>
    <row r="1150" spans="1:1">
      <c r="A1150" s="12"/>
    </row>
    <row r="1151" spans="1:1">
      <c r="A1151" s="12"/>
    </row>
    <row r="1152" spans="1:1">
      <c r="A1152" s="12"/>
    </row>
    <row r="1153" spans="1:1">
      <c r="A1153" s="12"/>
    </row>
    <row r="1154" spans="1:1">
      <c r="A1154" s="12"/>
    </row>
    <row r="1155" spans="1:1">
      <c r="A1155" s="12"/>
    </row>
    <row r="1156" spans="1:1">
      <c r="A1156" s="12"/>
    </row>
    <row r="1157" spans="1:1">
      <c r="A1157" s="12"/>
    </row>
    <row r="1158" spans="1:1">
      <c r="A1158" s="12"/>
    </row>
    <row r="1159" spans="1:1">
      <c r="A1159" s="12"/>
    </row>
    <row r="1160" spans="1:1">
      <c r="A1160" s="12"/>
    </row>
    <row r="1161" spans="1:1">
      <c r="A1161" s="12"/>
    </row>
    <row r="1162" spans="1:1">
      <c r="A1162" s="12"/>
    </row>
    <row r="1163" spans="1:1">
      <c r="A1163" s="12"/>
    </row>
    <row r="1164" spans="1:1">
      <c r="A1164" s="12"/>
    </row>
    <row r="1165" spans="1:1">
      <c r="A1165" s="12"/>
    </row>
    <row r="1166" spans="1:1">
      <c r="A1166" s="12"/>
    </row>
    <row r="1167" spans="1:1">
      <c r="A1167" s="12"/>
    </row>
    <row r="1168" spans="1:1">
      <c r="A1168" s="12"/>
    </row>
    <row r="1169" spans="1:1">
      <c r="A1169" s="12"/>
    </row>
    <row r="1170" spans="1:1">
      <c r="A1170" s="12"/>
    </row>
    <row r="1171" spans="1:1">
      <c r="A1171" s="12"/>
    </row>
    <row r="1172" spans="1:1">
      <c r="A1172" s="12"/>
    </row>
    <row r="1173" spans="1:1">
      <c r="A1173" s="12"/>
    </row>
    <row r="1174" spans="1:1">
      <c r="A1174" s="12"/>
    </row>
    <row r="1175" spans="1:1">
      <c r="A1175" s="12"/>
    </row>
    <row r="1176" spans="1:1">
      <c r="A1176" s="12"/>
    </row>
    <row r="1177" spans="1:1">
      <c r="A1177" s="12"/>
    </row>
    <row r="1178" spans="1:1">
      <c r="A1178" s="12"/>
    </row>
    <row r="1179" spans="1:1">
      <c r="A1179" s="12"/>
    </row>
    <row r="1180" spans="1:1">
      <c r="A1180" s="12"/>
    </row>
    <row r="1181" spans="1:1">
      <c r="A1181" s="12"/>
    </row>
    <row r="1182" spans="1:1">
      <c r="A1182" s="12"/>
    </row>
    <row r="1183" spans="1:1">
      <c r="A1183" s="12"/>
    </row>
    <row r="1184" spans="1:1">
      <c r="A1184" s="12"/>
    </row>
    <row r="1185" spans="1:1">
      <c r="A1185" s="12"/>
    </row>
    <row r="1186" spans="1:1">
      <c r="A1186" s="12"/>
    </row>
    <row r="1187" spans="1:1">
      <c r="A1187" s="12"/>
    </row>
    <row r="1188" spans="1:1">
      <c r="A1188" s="12"/>
    </row>
    <row r="1189" spans="1:1">
      <c r="A1189" s="12"/>
    </row>
    <row r="1190" spans="1:1">
      <c r="A1190" s="12"/>
    </row>
    <row r="1191" spans="1:1">
      <c r="A1191" s="12"/>
    </row>
    <row r="1192" spans="1:1">
      <c r="A1192" s="12"/>
    </row>
    <row r="1193" spans="1:1">
      <c r="A1193" s="12"/>
    </row>
    <row r="1194" spans="1:1">
      <c r="A1194" s="12"/>
    </row>
    <row r="1195" spans="1:1">
      <c r="A1195" s="12"/>
    </row>
    <row r="1196" spans="1:1">
      <c r="A1196" s="12"/>
    </row>
    <row r="1197" spans="1:1">
      <c r="A1197" s="12"/>
    </row>
    <row r="1198" spans="1:1">
      <c r="A1198" s="12"/>
    </row>
    <row r="1199" spans="1:1">
      <c r="A1199" s="12"/>
    </row>
    <row r="1200" spans="1:1">
      <c r="A1200" s="12"/>
    </row>
    <row r="1201" spans="1:1">
      <c r="A1201" s="12"/>
    </row>
    <row r="1202" spans="1:1">
      <c r="A1202" s="12"/>
    </row>
    <row r="1203" spans="1:1">
      <c r="A1203" s="12"/>
    </row>
    <row r="1204" spans="1:1">
      <c r="A1204" s="12"/>
    </row>
    <row r="1205" spans="1:1">
      <c r="A1205" s="12"/>
    </row>
    <row r="1206" spans="1:1">
      <c r="A1206" s="12"/>
    </row>
    <row r="1207" spans="1:1">
      <c r="A1207" s="12"/>
    </row>
    <row r="1208" spans="1:1">
      <c r="A1208" s="12"/>
    </row>
    <row r="1209" spans="1:1">
      <c r="A1209" s="12"/>
    </row>
    <row r="1210" spans="1:1">
      <c r="A1210" s="12"/>
    </row>
    <row r="1211" spans="1:1">
      <c r="A1211" s="12"/>
    </row>
    <row r="1212" spans="1:1">
      <c r="A1212" s="12"/>
    </row>
    <row r="1213" spans="1:1">
      <c r="A1213" s="12"/>
    </row>
    <row r="1214" spans="1:1">
      <c r="A1214" s="12"/>
    </row>
    <row r="1215" spans="1:1">
      <c r="A1215" s="12"/>
    </row>
    <row r="1216" spans="1:1">
      <c r="A1216" s="12"/>
    </row>
    <row r="1217" spans="1:1">
      <c r="A1217" s="12"/>
    </row>
    <row r="1218" spans="1:1">
      <c r="A1218" s="12"/>
    </row>
    <row r="1219" spans="1:1">
      <c r="A1219" s="12"/>
    </row>
    <row r="1220" spans="1:1">
      <c r="A1220" s="12"/>
    </row>
    <row r="1221" spans="1:1">
      <c r="A1221" s="12"/>
    </row>
    <row r="1222" spans="1:1">
      <c r="A1222" s="12"/>
    </row>
    <row r="1223" spans="1:1">
      <c r="A1223" s="12"/>
    </row>
    <row r="1224" spans="1:1">
      <c r="A1224" s="12"/>
    </row>
    <row r="1225" spans="1:1">
      <c r="A1225" s="12"/>
    </row>
    <row r="1226" spans="1:1">
      <c r="A1226" s="12"/>
    </row>
    <row r="1227" spans="1:1">
      <c r="A1227" s="12"/>
    </row>
    <row r="1228" spans="1:1">
      <c r="A1228" s="12"/>
    </row>
    <row r="1229" spans="1:1">
      <c r="A1229" s="12"/>
    </row>
    <row r="1230" spans="1:1">
      <c r="A1230" s="12"/>
    </row>
    <row r="1231" spans="1:1">
      <c r="A1231" s="12"/>
    </row>
    <row r="1232" spans="1:1">
      <c r="A1232" s="12"/>
    </row>
    <row r="1233" spans="1:1">
      <c r="A1233" s="12"/>
    </row>
    <row r="1234" spans="1:1">
      <c r="A1234" s="12"/>
    </row>
    <row r="1235" spans="1:1">
      <c r="A1235" s="12"/>
    </row>
    <row r="1236" spans="1:1">
      <c r="A1236" s="12"/>
    </row>
    <row r="1237" spans="1:1">
      <c r="A1237" s="12"/>
    </row>
    <row r="1238" spans="1:1">
      <c r="A1238" s="12"/>
    </row>
    <row r="1239" spans="1:1">
      <c r="A1239" s="12"/>
    </row>
    <row r="1240" spans="1:1">
      <c r="A1240" s="12"/>
    </row>
    <row r="1241" spans="1:1">
      <c r="A1241" s="12"/>
    </row>
    <row r="1242" spans="1:1">
      <c r="A1242" s="12"/>
    </row>
    <row r="1243" spans="1:1">
      <c r="A1243" s="12"/>
    </row>
    <row r="1244" spans="1:1">
      <c r="A1244" s="12"/>
    </row>
    <row r="1245" spans="1:1">
      <c r="A1245" s="12"/>
    </row>
    <row r="1246" spans="1:1">
      <c r="A1246" s="12"/>
    </row>
    <row r="1247" spans="1:1">
      <c r="A1247" s="12"/>
    </row>
    <row r="1248" spans="1:1">
      <c r="A1248" s="12"/>
    </row>
    <row r="1249" spans="1:1">
      <c r="A1249" s="12"/>
    </row>
    <row r="1250" spans="1:1">
      <c r="A1250" s="12"/>
    </row>
    <row r="1251" spans="1:1">
      <c r="A1251" s="12"/>
    </row>
    <row r="1252" spans="1:1">
      <c r="A1252" s="12"/>
    </row>
    <row r="1253" spans="1:1">
      <c r="A1253" s="12"/>
    </row>
    <row r="1254" spans="1:1">
      <c r="A1254" s="12"/>
    </row>
    <row r="1255" spans="1:1">
      <c r="A1255" s="12"/>
    </row>
    <row r="1256" spans="1:1">
      <c r="A1256" s="12"/>
    </row>
    <row r="1257" spans="1:1">
      <c r="A1257" s="12"/>
    </row>
    <row r="1258" spans="1:1">
      <c r="A1258" s="12"/>
    </row>
    <row r="1259" spans="1:1">
      <c r="A1259" s="12"/>
    </row>
    <row r="1260" spans="1:1">
      <c r="A1260" s="12"/>
    </row>
    <row r="1261" spans="1:1">
      <c r="A1261" s="12"/>
    </row>
    <row r="1262" spans="1:1">
      <c r="A1262" s="12"/>
    </row>
    <row r="1263" spans="1:1">
      <c r="A1263" s="12"/>
    </row>
    <row r="1264" spans="1:1">
      <c r="A1264" s="12"/>
    </row>
    <row r="1265" spans="1:1">
      <c r="A1265" s="12"/>
    </row>
    <row r="1266" spans="1:1">
      <c r="A1266" s="12"/>
    </row>
    <row r="1267" spans="1:1">
      <c r="A1267" s="12"/>
    </row>
    <row r="1268" spans="1:1">
      <c r="A1268" s="12"/>
    </row>
    <row r="1269" spans="1:1">
      <c r="A1269" s="12"/>
    </row>
    <row r="1270" spans="1:1">
      <c r="A1270" s="12"/>
    </row>
    <row r="1271" spans="1:1">
      <c r="A1271" s="12"/>
    </row>
    <row r="1272" spans="1:1">
      <c r="A1272" s="12"/>
    </row>
    <row r="1273" spans="1:1">
      <c r="A1273" s="12"/>
    </row>
    <row r="1274" spans="1:1">
      <c r="A1274" s="12"/>
    </row>
    <row r="1275" spans="1:1">
      <c r="A1275" s="12"/>
    </row>
    <row r="1276" spans="1:1">
      <c r="A1276" s="12"/>
    </row>
    <row r="1277" spans="1:1">
      <c r="A1277" s="12"/>
    </row>
    <row r="1278" spans="1:1">
      <c r="A1278" s="12"/>
    </row>
    <row r="1279" spans="1:1">
      <c r="A1279" s="12"/>
    </row>
    <row r="1280" spans="1:1">
      <c r="A1280" s="12"/>
    </row>
    <row r="1281" spans="1:1">
      <c r="A1281" s="12"/>
    </row>
    <row r="1282" spans="1:1">
      <c r="A1282" s="12"/>
    </row>
    <row r="1283" spans="1:1">
      <c r="A1283" s="12"/>
    </row>
    <row r="1284" spans="1:1">
      <c r="A1284" s="12"/>
    </row>
    <row r="1285" spans="1:1">
      <c r="A1285" s="12"/>
    </row>
    <row r="1286" spans="1:1">
      <c r="A1286" s="12"/>
    </row>
    <row r="1287" spans="1:1">
      <c r="A1287" s="12"/>
    </row>
    <row r="1288" spans="1:1">
      <c r="A1288" s="12"/>
    </row>
    <row r="1289" spans="1:1">
      <c r="A1289" s="12"/>
    </row>
    <row r="1290" spans="1:1">
      <c r="A1290" s="12"/>
    </row>
    <row r="1291" spans="1:1">
      <c r="A1291" s="12"/>
    </row>
    <row r="1292" spans="1:1">
      <c r="A1292" s="12"/>
    </row>
    <row r="1293" spans="1:1">
      <c r="A1293" s="12"/>
    </row>
    <row r="1294" spans="1:1">
      <c r="A1294" s="12"/>
    </row>
    <row r="1295" spans="1:1">
      <c r="A1295" s="12"/>
    </row>
    <row r="1296" spans="1:1">
      <c r="A1296" s="12"/>
    </row>
    <row r="1297" spans="1:1">
      <c r="A1297" s="12"/>
    </row>
    <row r="1298" spans="1:1">
      <c r="A1298" s="12"/>
    </row>
    <row r="1299" spans="1:1">
      <c r="A1299" s="12"/>
    </row>
    <row r="1300" spans="1:1">
      <c r="A1300" s="12"/>
    </row>
    <row r="1301" spans="1:1">
      <c r="A1301" s="12"/>
    </row>
    <row r="1302" spans="1:1">
      <c r="A1302" s="12"/>
    </row>
    <row r="1303" spans="1:1">
      <c r="A1303" s="12"/>
    </row>
    <row r="1304" spans="1:1">
      <c r="A1304" s="12"/>
    </row>
    <row r="1305" spans="1:1">
      <c r="A1305" s="12"/>
    </row>
    <row r="1306" spans="1:1">
      <c r="A1306" s="12"/>
    </row>
    <row r="1307" spans="1:1">
      <c r="A1307" s="12"/>
    </row>
    <row r="1308" spans="1:1">
      <c r="A1308" s="12"/>
    </row>
    <row r="1309" spans="1:1">
      <c r="A1309" s="12"/>
    </row>
    <row r="1310" spans="1:1">
      <c r="A1310" s="12"/>
    </row>
    <row r="1311" spans="1:1">
      <c r="A1311" s="12"/>
    </row>
    <row r="1312" spans="1:1">
      <c r="A1312" s="12"/>
    </row>
    <row r="1313" spans="1:1">
      <c r="A1313" s="12"/>
    </row>
    <row r="1314" spans="1:1">
      <c r="A1314" s="12"/>
    </row>
    <row r="1315" spans="1:1">
      <c r="A1315" s="12"/>
    </row>
    <row r="1316" spans="1:1">
      <c r="A1316" s="12"/>
    </row>
    <row r="1317" spans="1:1">
      <c r="A1317" s="12"/>
    </row>
    <row r="1318" spans="1:1">
      <c r="A1318" s="12"/>
    </row>
    <row r="1319" spans="1:1">
      <c r="A1319" s="12"/>
    </row>
    <row r="1320" spans="1:1">
      <c r="A1320" s="12"/>
    </row>
    <row r="1321" spans="1:1">
      <c r="A1321" s="12"/>
    </row>
    <row r="1322" spans="1:1">
      <c r="A1322" s="12"/>
    </row>
    <row r="1323" spans="1:1">
      <c r="A1323" s="12"/>
    </row>
    <row r="1324" spans="1:1">
      <c r="A1324" s="12"/>
    </row>
    <row r="1325" spans="1:1">
      <c r="A1325" s="12"/>
    </row>
    <row r="1326" spans="1:1">
      <c r="A1326" s="12"/>
    </row>
    <row r="1327" spans="1:1">
      <c r="A1327" s="12"/>
    </row>
    <row r="1328" spans="1:1">
      <c r="A1328" s="12"/>
    </row>
    <row r="1329" spans="1:1">
      <c r="A1329" s="12"/>
    </row>
    <row r="1330" spans="1:1">
      <c r="A1330" s="12"/>
    </row>
    <row r="1331" spans="1:1">
      <c r="A1331" s="12"/>
    </row>
    <row r="1332" spans="1:1">
      <c r="A1332" s="12"/>
    </row>
    <row r="1333" spans="1:1">
      <c r="A1333" s="12"/>
    </row>
    <row r="1334" spans="1:1">
      <c r="A1334" s="12"/>
    </row>
    <row r="1335" spans="1:1">
      <c r="A1335" s="12"/>
    </row>
    <row r="1336" spans="1:1">
      <c r="A1336" s="12"/>
    </row>
    <row r="1337" spans="1:1">
      <c r="A1337" s="12"/>
    </row>
    <row r="1338" spans="1:1">
      <c r="A1338" s="12"/>
    </row>
    <row r="1339" spans="1:1">
      <c r="A1339" s="12"/>
    </row>
    <row r="1340" spans="1:1">
      <c r="A1340" s="12"/>
    </row>
    <row r="1341" spans="1:1">
      <c r="A1341" s="12"/>
    </row>
    <row r="1342" spans="1:1">
      <c r="A1342" s="12"/>
    </row>
    <row r="1343" spans="1:1">
      <c r="A1343" s="12"/>
    </row>
    <row r="1344" spans="1:1">
      <c r="A1344" s="12"/>
    </row>
    <row r="1345" spans="1:1">
      <c r="A1345" s="12"/>
    </row>
    <row r="1346" spans="1:1">
      <c r="A1346" s="12"/>
    </row>
    <row r="1347" spans="1:1">
      <c r="A1347" s="12"/>
    </row>
    <row r="1348" spans="1:1">
      <c r="A1348" s="12"/>
    </row>
    <row r="1349" spans="1:1">
      <c r="A1349" s="12"/>
    </row>
    <row r="1350" spans="1:1">
      <c r="A1350" s="12"/>
    </row>
    <row r="1351" spans="1:1">
      <c r="A1351" s="12"/>
    </row>
    <row r="1352" spans="1:1">
      <c r="A1352" s="12"/>
    </row>
    <row r="1353" spans="1:1">
      <c r="A1353" s="12"/>
    </row>
    <row r="1354" spans="1:1">
      <c r="A1354" s="12"/>
    </row>
    <row r="1355" spans="1:1">
      <c r="A1355" s="12"/>
    </row>
    <row r="1356" spans="1:1">
      <c r="A1356" s="12"/>
    </row>
    <row r="1357" spans="1:1">
      <c r="A1357" s="12"/>
    </row>
    <row r="1358" spans="1:1">
      <c r="A1358" s="12"/>
    </row>
    <row r="1359" spans="1:1">
      <c r="A1359" s="12"/>
    </row>
    <row r="1360" spans="1:1">
      <c r="A1360" s="12"/>
    </row>
    <row r="1361" spans="1:1">
      <c r="A1361" s="12"/>
    </row>
    <row r="1362" spans="1:1">
      <c r="A1362" s="12"/>
    </row>
    <row r="1363" spans="1:1">
      <c r="A1363" s="12"/>
    </row>
    <row r="1364" spans="1:1">
      <c r="A1364" s="12"/>
    </row>
    <row r="1365" spans="1:1">
      <c r="A1365" s="12"/>
    </row>
    <row r="1366" spans="1:1">
      <c r="A1366" s="12"/>
    </row>
    <row r="1367" spans="1:1">
      <c r="A1367" s="12"/>
    </row>
    <row r="1368" spans="1:1">
      <c r="A1368" s="12"/>
    </row>
    <row r="1369" spans="1:1">
      <c r="A1369" s="12"/>
    </row>
    <row r="1370" spans="1:1">
      <c r="A1370" s="12"/>
    </row>
    <row r="1371" spans="1:1">
      <c r="A1371" s="12"/>
    </row>
    <row r="1372" spans="1:1">
      <c r="A1372" s="12"/>
    </row>
    <row r="1373" spans="1:1">
      <c r="A1373" s="12"/>
    </row>
    <row r="1374" spans="1:1">
      <c r="A1374" s="12"/>
    </row>
    <row r="1375" spans="1:1">
      <c r="A1375" s="12"/>
    </row>
    <row r="1376" spans="1:1">
      <c r="A1376" s="12"/>
    </row>
    <row r="1377" spans="1:1">
      <c r="A1377" s="12"/>
    </row>
    <row r="1378" spans="1:1">
      <c r="A1378" s="12"/>
    </row>
    <row r="1379" spans="1:1">
      <c r="A1379" s="12"/>
    </row>
    <row r="1380" spans="1:1">
      <c r="A1380" s="12"/>
    </row>
    <row r="1381" spans="1:1">
      <c r="A1381" s="12"/>
    </row>
    <row r="1382" spans="1:1">
      <c r="A1382" s="12"/>
    </row>
    <row r="1383" spans="1:1">
      <c r="A1383" s="12"/>
    </row>
    <row r="1384" spans="1:1">
      <c r="A1384" s="12"/>
    </row>
    <row r="1385" spans="1:1">
      <c r="A1385" s="12"/>
    </row>
    <row r="1386" spans="1:1">
      <c r="A1386" s="12"/>
    </row>
    <row r="1387" spans="1:1">
      <c r="A1387" s="12"/>
    </row>
    <row r="1388" spans="1:1">
      <c r="A1388" s="12"/>
    </row>
    <row r="1389" spans="1:1">
      <c r="A1389" s="12"/>
    </row>
    <row r="1390" spans="1:1">
      <c r="A1390" s="12"/>
    </row>
    <row r="1391" spans="1:1">
      <c r="A1391" s="12"/>
    </row>
    <row r="1392" spans="1:1">
      <c r="A1392" s="12"/>
    </row>
    <row r="1393" spans="1:1">
      <c r="A1393" s="12"/>
    </row>
    <row r="1394" spans="1:1">
      <c r="A1394" s="12"/>
    </row>
    <row r="1395" spans="1:1">
      <c r="A1395" s="12"/>
    </row>
    <row r="1396" spans="1:1">
      <c r="A1396" s="12"/>
    </row>
    <row r="1397" spans="1:1">
      <c r="A1397" s="12"/>
    </row>
    <row r="1398" spans="1:1">
      <c r="A1398" s="12"/>
    </row>
    <row r="1399" spans="1:1">
      <c r="A1399" s="12"/>
    </row>
    <row r="1400" spans="1:1">
      <c r="A1400" s="12"/>
    </row>
    <row r="1401" spans="1:1">
      <c r="A1401" s="12"/>
    </row>
    <row r="1402" spans="1:1">
      <c r="A1402" s="12"/>
    </row>
    <row r="1403" spans="1:1">
      <c r="A1403" s="12"/>
    </row>
    <row r="1404" spans="1:1">
      <c r="A1404" s="12"/>
    </row>
    <row r="1405" spans="1:1">
      <c r="A1405" s="12"/>
    </row>
    <row r="1406" spans="1:1">
      <c r="A1406" s="12"/>
    </row>
    <row r="1407" spans="1:1">
      <c r="A1407" s="12"/>
    </row>
    <row r="1408" spans="1:1">
      <c r="A1408" s="12"/>
    </row>
    <row r="1409" spans="1:1">
      <c r="A1409" s="12"/>
    </row>
    <row r="1410" spans="1:1">
      <c r="A1410" s="12"/>
    </row>
    <row r="1411" spans="1:1">
      <c r="A1411" s="12"/>
    </row>
    <row r="1412" spans="1:1">
      <c r="A1412" s="12"/>
    </row>
    <row r="1413" spans="1:1">
      <c r="A1413" s="12"/>
    </row>
    <row r="1414" spans="1:1">
      <c r="A1414" s="12"/>
    </row>
    <row r="1415" spans="1:1">
      <c r="A1415" s="12"/>
    </row>
    <row r="1416" spans="1:1">
      <c r="A1416" s="12"/>
    </row>
    <row r="1417" spans="1:1">
      <c r="A1417" s="12"/>
    </row>
    <row r="1418" spans="1:1">
      <c r="A1418" s="12"/>
    </row>
    <row r="1419" spans="1:1">
      <c r="A1419" s="12"/>
    </row>
    <row r="1420" spans="1:1">
      <c r="A1420" s="12"/>
    </row>
    <row r="1421" spans="1:1">
      <c r="A1421" s="12"/>
    </row>
    <row r="1422" spans="1:1">
      <c r="A1422" s="12"/>
    </row>
    <row r="1423" spans="1:1">
      <c r="A1423" s="12"/>
    </row>
    <row r="1424" spans="1:1">
      <c r="A1424" s="12"/>
    </row>
    <row r="1425" spans="1:1">
      <c r="A1425" s="12"/>
    </row>
    <row r="1426" spans="1:1">
      <c r="A1426" s="12"/>
    </row>
    <row r="1427" spans="1:1">
      <c r="A1427" s="12"/>
    </row>
    <row r="1428" spans="1:1">
      <c r="A1428" s="12"/>
    </row>
    <row r="1429" spans="1:1">
      <c r="A1429" s="12"/>
    </row>
    <row r="1430" spans="1:1">
      <c r="A1430" s="12"/>
    </row>
    <row r="1431" spans="1:1">
      <c r="A1431" s="12"/>
    </row>
    <row r="1432" spans="1:1">
      <c r="A1432" s="12"/>
    </row>
    <row r="1433" spans="1:1">
      <c r="A1433" s="12"/>
    </row>
    <row r="1434" spans="1:1">
      <c r="A1434" s="12"/>
    </row>
    <row r="1435" spans="1:1">
      <c r="A1435" s="12"/>
    </row>
    <row r="1436" spans="1:1">
      <c r="A1436" s="12"/>
    </row>
    <row r="1437" spans="1:1">
      <c r="A1437" s="12"/>
    </row>
    <row r="1438" spans="1:1">
      <c r="A1438" s="12"/>
    </row>
    <row r="1439" spans="1:1">
      <c r="A1439" s="12"/>
    </row>
    <row r="1440" spans="1:1">
      <c r="A1440" s="12"/>
    </row>
    <row r="1441" spans="1:1">
      <c r="A1441" s="12"/>
    </row>
    <row r="1442" spans="1:1">
      <c r="A1442" s="12"/>
    </row>
    <row r="1443" spans="1:1">
      <c r="A1443" s="12"/>
    </row>
    <row r="1444" spans="1:1">
      <c r="A1444" s="12"/>
    </row>
    <row r="1445" spans="1:1">
      <c r="A1445" s="12"/>
    </row>
    <row r="1446" spans="1:1">
      <c r="A1446" s="12"/>
    </row>
    <row r="1447" spans="1:1">
      <c r="A1447" s="12"/>
    </row>
    <row r="1448" spans="1:1">
      <c r="A1448" s="12"/>
    </row>
    <row r="1449" spans="1:1">
      <c r="A1449" s="12"/>
    </row>
    <row r="1450" spans="1:1">
      <c r="A1450" s="12"/>
    </row>
    <row r="1451" spans="1:1">
      <c r="A1451" s="12"/>
    </row>
    <row r="1452" spans="1:1">
      <c r="A1452" s="12"/>
    </row>
    <row r="1453" spans="1:1">
      <c r="A1453" s="12"/>
    </row>
    <row r="1454" spans="1:1">
      <c r="A1454" s="12"/>
    </row>
    <row r="1455" spans="1:1">
      <c r="A1455" s="12"/>
    </row>
    <row r="1456" spans="1:1">
      <c r="A1456" s="12"/>
    </row>
    <row r="1457" spans="1:1">
      <c r="A1457" s="12"/>
    </row>
    <row r="1458" spans="1:1">
      <c r="A1458" s="12"/>
    </row>
    <row r="1459" spans="1:1">
      <c r="A1459" s="12"/>
    </row>
    <row r="1460" spans="1:1">
      <c r="A1460" s="12"/>
    </row>
    <row r="1461" spans="1:1">
      <c r="A1461" s="12"/>
    </row>
    <row r="1462" spans="1:1">
      <c r="A1462" s="12"/>
    </row>
    <row r="1463" spans="1:1">
      <c r="A1463" s="12"/>
    </row>
    <row r="1464" spans="1:1">
      <c r="A1464" s="12"/>
    </row>
    <row r="1465" spans="1:1">
      <c r="A1465" s="12"/>
    </row>
    <row r="1466" spans="1:1">
      <c r="A1466" s="12"/>
    </row>
    <row r="1467" spans="1:1">
      <c r="A1467" s="12"/>
    </row>
    <row r="1468" spans="1:1">
      <c r="A1468" s="12"/>
    </row>
    <row r="1469" spans="1:1">
      <c r="A1469" s="12"/>
    </row>
    <row r="1470" spans="1:1">
      <c r="A1470" s="12"/>
    </row>
    <row r="1471" spans="1:1">
      <c r="A1471" s="12"/>
    </row>
    <row r="1472" spans="1:1">
      <c r="A1472" s="12"/>
    </row>
    <row r="1473" spans="1:1">
      <c r="A1473" s="12"/>
    </row>
    <row r="1474" spans="1:1">
      <c r="A1474" s="12"/>
    </row>
    <row r="1475" spans="1:1">
      <c r="A1475" s="12"/>
    </row>
    <row r="1476" spans="1:1">
      <c r="A1476" s="12"/>
    </row>
    <row r="1477" spans="1:1">
      <c r="A1477" s="12"/>
    </row>
    <row r="1478" spans="1:1">
      <c r="A1478" s="12"/>
    </row>
    <row r="1479" spans="1:1">
      <c r="A1479" s="12"/>
    </row>
    <row r="1480" spans="1:1">
      <c r="A1480" s="12"/>
    </row>
    <row r="1481" spans="1:1">
      <c r="A1481" s="12"/>
    </row>
    <row r="1482" spans="1:1">
      <c r="A1482" s="12"/>
    </row>
    <row r="1483" spans="1:1">
      <c r="A1483" s="12"/>
    </row>
    <row r="1484" spans="1:1">
      <c r="A1484" s="12"/>
    </row>
    <row r="1485" spans="1:1">
      <c r="A1485" s="12"/>
    </row>
    <row r="1486" spans="1:1">
      <c r="A1486" s="12"/>
    </row>
    <row r="1487" spans="1:1">
      <c r="A1487" s="12"/>
    </row>
    <row r="1488" spans="1:1">
      <c r="A1488" s="12"/>
    </row>
    <row r="1489" spans="1:1">
      <c r="A1489" s="12"/>
    </row>
    <row r="1490" spans="1:1">
      <c r="A1490" s="12"/>
    </row>
    <row r="1491" spans="1:1">
      <c r="A1491" s="12"/>
    </row>
    <row r="1492" spans="1:1">
      <c r="A1492" s="12"/>
    </row>
    <row r="1493" spans="1:1">
      <c r="A1493" s="12"/>
    </row>
    <row r="1494" spans="1:1">
      <c r="A1494" s="12"/>
    </row>
    <row r="1495" spans="1:1">
      <c r="A1495" s="12"/>
    </row>
    <row r="1496" spans="1:1">
      <c r="A1496" s="12"/>
    </row>
    <row r="1497" spans="1:1">
      <c r="A1497" s="12"/>
    </row>
    <row r="1498" spans="1:1">
      <c r="A1498" s="12"/>
    </row>
    <row r="1499" spans="1:1">
      <c r="A1499" s="12"/>
    </row>
    <row r="1500" spans="1:1">
      <c r="A1500" s="12"/>
    </row>
    <row r="1501" spans="1:1">
      <c r="A1501" s="12"/>
    </row>
    <row r="1502" spans="1:1">
      <c r="A1502" s="12"/>
    </row>
    <row r="1503" spans="1:1">
      <c r="A1503" s="12"/>
    </row>
    <row r="1504" spans="1:1">
      <c r="A1504" s="12"/>
    </row>
    <row r="1505" spans="1:1">
      <c r="A1505" s="12"/>
    </row>
    <row r="1506" spans="1:1">
      <c r="A1506" s="12"/>
    </row>
    <row r="1507" spans="1:1">
      <c r="A1507" s="12"/>
    </row>
    <row r="1508" spans="1:1">
      <c r="A1508" s="12"/>
    </row>
    <row r="1509" spans="1:1">
      <c r="A1509" s="12"/>
    </row>
    <row r="1510" spans="1:1">
      <c r="A1510" s="12"/>
    </row>
    <row r="1511" spans="1:1">
      <c r="A1511" s="12"/>
    </row>
    <row r="1512" spans="1:1">
      <c r="A1512" s="12"/>
    </row>
    <row r="1513" spans="1:1">
      <c r="A1513" s="12"/>
    </row>
    <row r="1514" spans="1:1">
      <c r="A1514" s="12"/>
    </row>
    <row r="1515" spans="1:1">
      <c r="A1515" s="12"/>
    </row>
    <row r="1516" spans="1:1">
      <c r="A1516" s="12"/>
    </row>
    <row r="1517" spans="1:1">
      <c r="A1517" s="12"/>
    </row>
    <row r="1518" spans="1:1">
      <c r="A1518" s="12"/>
    </row>
    <row r="1519" spans="1:1">
      <c r="A1519" s="12"/>
    </row>
    <row r="1520" spans="1:1">
      <c r="A1520" s="12"/>
    </row>
    <row r="1521" spans="1:1">
      <c r="A1521" s="12"/>
    </row>
    <row r="1522" spans="1:1">
      <c r="A1522" s="12"/>
    </row>
    <row r="1523" spans="1:1">
      <c r="A1523" s="12"/>
    </row>
    <row r="1524" spans="1:1">
      <c r="A1524" s="12"/>
    </row>
    <row r="1525" spans="1:1">
      <c r="A1525" s="12"/>
    </row>
    <row r="1526" spans="1:1">
      <c r="A1526" s="12"/>
    </row>
    <row r="1527" spans="1:1">
      <c r="A1527" s="12"/>
    </row>
    <row r="1528" spans="1:1">
      <c r="A1528" s="12"/>
    </row>
    <row r="1529" spans="1:1">
      <c r="A1529" s="12"/>
    </row>
    <row r="1530" spans="1:1">
      <c r="A1530" s="12"/>
    </row>
    <row r="1531" spans="1:1">
      <c r="A1531" s="12"/>
    </row>
    <row r="1532" spans="1:1">
      <c r="A1532" s="12"/>
    </row>
    <row r="1533" spans="1:1">
      <c r="A1533" s="12"/>
    </row>
    <row r="1534" spans="1:1">
      <c r="A1534" s="12"/>
    </row>
    <row r="1535" spans="1:1">
      <c r="A1535" s="12"/>
    </row>
    <row r="1536" spans="1:1">
      <c r="A1536" s="12"/>
    </row>
    <row r="1537" spans="1:1">
      <c r="A1537" s="12"/>
    </row>
    <row r="1538" spans="1:1">
      <c r="A1538" s="12"/>
    </row>
    <row r="1539" spans="1:1">
      <c r="A1539" s="12"/>
    </row>
    <row r="1540" spans="1:1">
      <c r="A1540" s="12"/>
    </row>
    <row r="1541" spans="1:1">
      <c r="A1541" s="12"/>
    </row>
    <row r="1542" spans="1:1">
      <c r="A1542" s="12"/>
    </row>
    <row r="1543" spans="1:1">
      <c r="A1543" s="12"/>
    </row>
    <row r="1544" spans="1:1">
      <c r="A1544" s="12"/>
    </row>
    <row r="1545" spans="1:1">
      <c r="A1545" s="12"/>
    </row>
    <row r="1546" spans="1:1">
      <c r="A1546" s="12"/>
    </row>
    <row r="1547" spans="1:1">
      <c r="A1547" s="12"/>
    </row>
    <row r="1548" spans="1:1">
      <c r="A1548" s="12"/>
    </row>
    <row r="1549" spans="1:1">
      <c r="A1549" s="12"/>
    </row>
    <row r="1550" spans="1:1">
      <c r="A1550" s="12"/>
    </row>
    <row r="1551" spans="1:1">
      <c r="A1551" s="12"/>
    </row>
    <row r="1552" spans="1:1">
      <c r="A1552" s="12"/>
    </row>
    <row r="1553" spans="1:1">
      <c r="A1553" s="12"/>
    </row>
    <row r="1554" spans="1:1">
      <c r="A1554" s="12"/>
    </row>
    <row r="1555" spans="1:1">
      <c r="A1555" s="12"/>
    </row>
    <row r="1556" spans="1:1">
      <c r="A1556" s="12"/>
    </row>
    <row r="1557" spans="1:1">
      <c r="A1557" s="12"/>
    </row>
    <row r="1558" spans="1:1">
      <c r="A1558" s="12"/>
    </row>
    <row r="1559" spans="1:1">
      <c r="A1559" s="12"/>
    </row>
    <row r="1560" spans="1:1">
      <c r="A1560" s="12"/>
    </row>
    <row r="1561" spans="1:1">
      <c r="A1561" s="12"/>
    </row>
    <row r="1562" spans="1:1">
      <c r="A1562" s="12"/>
    </row>
    <row r="1563" spans="1:1">
      <c r="A1563" s="12"/>
    </row>
    <row r="1564" spans="1:1">
      <c r="A1564" s="12"/>
    </row>
    <row r="1565" spans="1:1">
      <c r="A1565" s="12"/>
    </row>
    <row r="1566" spans="1:1">
      <c r="A1566" s="12"/>
    </row>
    <row r="1567" spans="1:1">
      <c r="A1567" s="12"/>
    </row>
    <row r="1568" spans="1:1">
      <c r="A1568" s="12"/>
    </row>
    <row r="1569" spans="1:1">
      <c r="A1569" s="12"/>
    </row>
    <row r="1570" spans="1:1">
      <c r="A1570" s="12"/>
    </row>
    <row r="1571" spans="1:1">
      <c r="A1571" s="12"/>
    </row>
    <row r="1572" spans="1:1">
      <c r="A1572" s="12"/>
    </row>
    <row r="1573" spans="1:1">
      <c r="A1573" s="12"/>
    </row>
    <row r="1574" spans="1:1">
      <c r="A1574" s="12"/>
    </row>
    <row r="1575" spans="1:1">
      <c r="A1575" s="12"/>
    </row>
    <row r="1576" spans="1:1">
      <c r="A1576" s="12"/>
    </row>
    <row r="1577" spans="1:1">
      <c r="A1577" s="12"/>
    </row>
    <row r="1578" spans="1:1">
      <c r="A1578" s="12"/>
    </row>
  </sheetData>
  <autoFilter ref="A2:EL129" xr:uid="{00000000-0001-0000-0000-000000000000}"/>
  <mergeCells count="62">
    <mergeCell ref="M135:N135"/>
    <mergeCell ref="M136:N136"/>
    <mergeCell ref="W117:W118"/>
    <mergeCell ref="M127:N127"/>
    <mergeCell ref="M128:N128"/>
    <mergeCell ref="R117:S117"/>
    <mergeCell ref="A120:O120"/>
    <mergeCell ref="M121:N121"/>
    <mergeCell ref="M133:N133"/>
    <mergeCell ref="C100:C110"/>
    <mergeCell ref="A3:A114"/>
    <mergeCell ref="D14:D73"/>
    <mergeCell ref="E97:E99"/>
    <mergeCell ref="D97:D99"/>
    <mergeCell ref="M142:N142"/>
    <mergeCell ref="M143:N143"/>
    <mergeCell ref="Q3:Q114"/>
    <mergeCell ref="C119:O119"/>
    <mergeCell ref="P90:P93"/>
    <mergeCell ref="P57:P73"/>
    <mergeCell ref="M125:N125"/>
    <mergeCell ref="M3:M13"/>
    <mergeCell ref="M126:N126"/>
    <mergeCell ref="M122:N122"/>
    <mergeCell ref="M123:N123"/>
    <mergeCell ref="M124:N124"/>
    <mergeCell ref="M74:M88"/>
    <mergeCell ref="M129:N129"/>
    <mergeCell ref="M130:N130"/>
    <mergeCell ref="M131:N131"/>
    <mergeCell ref="M137:N137"/>
    <mergeCell ref="M138:N138"/>
    <mergeCell ref="M139:N139"/>
    <mergeCell ref="M140:N140"/>
    <mergeCell ref="M141:N141"/>
    <mergeCell ref="M134:N134"/>
    <mergeCell ref="D100:D112"/>
    <mergeCell ref="E59:E73"/>
    <mergeCell ref="E74:E88"/>
    <mergeCell ref="N100:N112"/>
    <mergeCell ref="M132:N132"/>
    <mergeCell ref="M97:M99"/>
    <mergeCell ref="M59:M73"/>
    <mergeCell ref="E100:E112"/>
    <mergeCell ref="M100:M112"/>
    <mergeCell ref="M89:M96"/>
    <mergeCell ref="D1:O1"/>
    <mergeCell ref="C3:C89"/>
    <mergeCell ref="D3:D13"/>
    <mergeCell ref="E14:E36"/>
    <mergeCell ref="E57:E58"/>
    <mergeCell ref="D89:D96"/>
    <mergeCell ref="E89:E96"/>
    <mergeCell ref="M37:M46"/>
    <mergeCell ref="N3:N99"/>
    <mergeCell ref="M57:M58"/>
    <mergeCell ref="E47:E56"/>
    <mergeCell ref="M47:M56"/>
    <mergeCell ref="E37:E46"/>
    <mergeCell ref="O3:O114"/>
    <mergeCell ref="E3:E13"/>
    <mergeCell ref="M14:M36"/>
  </mergeCells>
  <pageMargins left="0.23622047244094491" right="0.23622047244094491" top="0.74803149606299213" bottom="0.74803149606299213" header="0.31496062992125984" footer="0.31496062992125984"/>
  <pageSetup paperSize="3" scale="1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FAISMUN</vt:lpstr>
      <vt:lpstr>FAISMUN!Área_de_impresión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Obras Publicas</dc:creator>
  <cp:keywords/>
  <dc:description/>
  <cp:lastModifiedBy>israel campos</cp:lastModifiedBy>
  <cp:revision/>
  <cp:lastPrinted>2025-08-28T19:17:56Z</cp:lastPrinted>
  <dcterms:created xsi:type="dcterms:W3CDTF">2025-02-20T15:49:39Z</dcterms:created>
  <dcterms:modified xsi:type="dcterms:W3CDTF">2025-08-28T19:19:09Z</dcterms:modified>
  <cp:category/>
  <cp:contentStatus/>
</cp:coreProperties>
</file>